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20" activeTab="0"/>
  </bookViews>
  <sheets>
    <sheet name="2021" sheetId="1" r:id="rId1"/>
  </sheets>
  <externalReferences>
    <externalReference r:id="rId4"/>
  </externalReferences>
  <definedNames>
    <definedName name="_xlnm.Print_Area" localSheetId="0">'2021'!$A$1:$C$73</definedName>
  </definedNames>
  <calcPr fullCalcOnLoad="1"/>
</workbook>
</file>

<file path=xl/sharedStrings.xml><?xml version="1.0" encoding="utf-8"?>
<sst xmlns="http://schemas.openxmlformats.org/spreadsheetml/2006/main" count="136" uniqueCount="136">
  <si>
    <t xml:space="preserve">Код бюджетной 
классификации </t>
  </si>
  <si>
    <t xml:space="preserve">Наименование   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</si>
  <si>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</si>
  <si>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</si>
  <si>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</si>
  <si>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</si>
  <si>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</si>
  <si>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182 1 01 02020 01 0000 110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</si>
  <si>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</t>
  </si>
  <si>
    <t>182 1 01 02030 01 0000 110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</si>
  <si>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</si>
  <si>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000 1 01 02040 01 0000 110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</si>
  <si>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</si>
  <si>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</si>
  <si>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</si>
  <si>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</si>
  <si>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</si>
  <si>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</si>
  <si>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</si>
  <si>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</si>
  <si>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</si>
  <si>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</si>
  <si>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</si>
  <si>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</si>
  <si>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</si>
  <si>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</si>
  <si>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Земельный налог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</si>
  <si>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</si>
  <si>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</si>
  <si>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</si>
  <si>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</si>
  <si>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</si>
  <si>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</si>
  <si>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</si>
  <si>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</si>
  <si>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</si>
  <si>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</si>
  <si>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000 1 11 05013 13 0000 120</t>
  </si>
  <si>
    <t>000 1 11 05035 13 0000 120</t>
  </si>
  <si>
    <t xml:space="preserve">Доходы от сдачи в аренду имущества, находящегося в оперативном управлении  органов управления гродских  поселений и созданных ими учреждений (за исключением имущества  муниципальных бюджетных и автономных учреждений) </t>
  </si>
  <si>
    <t>000 1 11 09045 13 0000 120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</si>
  <si>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 муниципальных унитарных предприятий , в том числе казенных) </t>
  </si>
  <si>
    <t>000 1 13 00000 00 0000 000</t>
  </si>
  <si>
    <t>ДОХОДЫ ОТ ОКАЗАНИЯ ПЛАТНЫХ УСЛУГ И КОМПЕНСАЦИИ ЗАТРАТ ГОСУДАРСТВА</t>
  </si>
  <si>
    <t>000 1 13 01995 13 0000 130</t>
  </si>
  <si>
    <t xml:space="preserve">Прочие доходы от оказания платных услуг (работ) получателями средств бюджетов городских поселений  </t>
  </si>
  <si>
    <t>000 1 13 02065 13 0000 130</t>
  </si>
  <si>
    <t>000 1 13 02995 13 0000 130</t>
  </si>
  <si>
    <t>Прочие доходы от компенсации затрат бюджетов городских поселений</t>
  </si>
  <si>
    <t>000 1 14 00000 00 0000 000</t>
  </si>
  <si>
    <t>000 1 14 01050 13 0000 410</t>
  </si>
  <si>
    <t>Доходы от продажи квартир,находящихся в собственности городских поселений</t>
  </si>
  <si>
    <t>000 1 14 02053 13 0000 410</t>
  </si>
  <si>
    <t>000 1 14 06013 13 0000 430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</si>
  <si>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</si>
  <si>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000 1 14 06025 13 0000 430</t>
  </si>
  <si>
    <t xml:space="preserve"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
</t>
  </si>
  <si>
    <t>000 1 16 00000 00 0000 000</t>
  </si>
  <si>
    <t>000 1 17 00000 00 0000 000</t>
  </si>
  <si>
    <t>ПРОЧИЕ НЕНАЛОГОВЫЕ ДОХОДЫ</t>
  </si>
  <si>
    <t>000 1 17 01050 13 0000 180</t>
  </si>
  <si>
    <t>Невыясненные поступления, зачисляемые в бюджеты городских поселений</t>
  </si>
  <si>
    <t>652 1 17 05050 13 0000 180</t>
  </si>
  <si>
    <t xml:space="preserve">Прочие неналоговые доходы  бюджетов городских поселений </t>
  </si>
  <si>
    <t>Доходы,поступающие в порядке возмещения расходов, понесенных в связи с эксплуатацией имущества городских поселений</t>
  </si>
  <si>
    <t>Налог на доходы физических лиц в виде фиксиванных авансовых платежей с доходов, полученных физическими ицами, являющимися иностранными гражданами осуществляющими трудовую деятельность по найму у физических лиц  на  основании патента в соответствии со  ста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</si>
  <si>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</si>
  <si>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</si>
  <si>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</si>
  <si>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</si>
  <si>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</si>
  <si>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городского поселения</t>
  </si>
  <si>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</si>
  <si>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</si>
  <si>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</si>
  <si>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000 2 02 02000 00 0000 151</t>
  </si>
  <si>
    <t>Субсидии бюджетам субъектов Российской Федерации и муниципальных образований</t>
  </si>
  <si>
    <t>652 2 02 02999 00 1000 151</t>
  </si>
  <si>
    <t xml:space="preserve">Прочие субсидии бюджетам  поселений </t>
  </si>
  <si>
    <t>Иные межбюджетные трансферты</t>
  </si>
  <si>
    <t>ВСЕГО ДОХОДОВ:</t>
  </si>
  <si>
    <t>000 1 01 00000 00 0000 000</t>
  </si>
  <si>
    <t>НАЛОГИ НА ПРИБЫЛЬ, ДОХОДЫ</t>
  </si>
  <si>
    <t>000 1 01 02010 01 0000 110</t>
  </si>
  <si>
    <t>000 1 06 01030 13 0000 110</t>
  </si>
  <si>
    <t>ШТРАФЫ, САНКЦИИ, ВОЗМЕЩЕНИЕ УЩЕРБА</t>
  </si>
  <si>
    <t>000 2 02 10000 00 0000 000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</si>
  <si>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</si>
  <si>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</si>
  <si>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городских поселений на выполнение передаваемых полномочий субъектов Российской Федерации</t>
  </si>
  <si>
    <t>652 2 02 15001 13 0000 150</t>
  </si>
  <si>
    <t>000 2 02 30000 00 0000 150</t>
  </si>
  <si>
    <t>652 2 02 30024 13 0000 150</t>
  </si>
  <si>
    <t>652 2 02 35118 13 0000 150</t>
  </si>
  <si>
    <t>652 2 02  35930 13 0000 150</t>
  </si>
  <si>
    <t>000 2 02 40000 00 0000 150</t>
  </si>
  <si>
    <t xml:space="preserve"> 652  2 02 49999 13 0000 150</t>
  </si>
  <si>
    <t xml:space="preserve">                                                                                        Приложение 1</t>
  </si>
  <si>
    <t xml:space="preserve">                                                                                        к решению Совета депутатов</t>
  </si>
  <si>
    <t xml:space="preserve">                                                                                        городского поселения Новоаганск</t>
  </si>
  <si>
    <t xml:space="preserve">                                                                                        от ______________   2018 г.  № _____</t>
  </si>
  <si>
    <t xml:space="preserve">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</si>
  <si>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городского поселения Новоаганск</t>
  </si>
  <si>
    <t xml:space="preserve">                                                                                                            Приложение 1</t>
  </si>
  <si>
    <t>Транспортный налог</t>
  </si>
  <si>
    <t>000 1 06 040011 02 0000 110</t>
  </si>
  <si>
    <t>Транспортный налог с организаций</t>
  </si>
  <si>
    <t>000 1 06 040012 02 0000 110</t>
  </si>
  <si>
    <t>Транспортный налог с физических лиц</t>
  </si>
  <si>
    <t>000 2 02 20000 00 0000 150</t>
  </si>
  <si>
    <t xml:space="preserve">Субсидии бюджетам бюджетной системы Российской Федерации (межбюджетные субсидии) </t>
  </si>
  <si>
    <t>000 2 02 29999 13 0000 150</t>
  </si>
  <si>
    <t>Прочие субсидии бюджетам городских поселений</t>
  </si>
  <si>
    <t>Прочие    межбюджетные    трансферты, передаваемые бюджетам городских поселений</t>
  </si>
  <si>
    <t>000 1 03 02231 01 0000 110</t>
  </si>
  <si>
    <t>000 1 03 02241 01 0000 110</t>
  </si>
  <si>
    <t>000 1 03 02251 01 0000 110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</si>
  <si>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</si>
  <si>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</si>
  <si>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</si>
  <si>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</si>
  <si>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000 1 06 04000 00 0000 110</t>
  </si>
  <si>
    <t xml:space="preserve">ДОХОДЫ ОТ ПРОДАЖИ МАТЕРИАЛЬНЫХ И НЕМАТЕРИАЛЬНЫХ АКТИВОВ </t>
  </si>
  <si>
    <t>000 116 07090 13 0000 140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</si>
  <si>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</si>
  <si>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000 1 16 10031 13 0000 140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</si>
  <si>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</si>
  <si>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Доходная часть бюджета  городского поселения Новоаганск на 2021 год</t>
  </si>
  <si>
    <r>
      <t xml:space="preserve">                                                                                                            от </t>
    </r>
    <r>
      <rPr>
        <sz val="10"/>
        <rFont val="Times New Roman"/>
        <family val="1"/>
      </rPr>
      <t>______________</t>
    </r>
    <r>
      <rPr>
        <u val="single"/>
        <sz val="10"/>
        <rFont val="Times New Roman"/>
        <family val="1"/>
      </rPr>
      <t xml:space="preserve"> 2021</t>
    </r>
    <r>
      <rPr>
        <sz val="10"/>
        <rFont val="Times New Roman"/>
        <family val="1"/>
      </rPr>
      <t xml:space="preserve">  №</t>
    </r>
    <r>
      <rPr>
        <sz val="10"/>
        <rFont val="Times New Roman"/>
        <family val="1"/>
      </rPr>
      <t xml:space="preserve"> ______</t>
    </r>
  </si>
  <si>
    <t>652 2 02 15002 13 0000 150</t>
  </si>
  <si>
    <t>000 2 02 25555 13 0000 150</t>
  </si>
  <si>
    <t xml:space="preserve">Субсидии бюджетам городских поселений на реализацию программ формирования современной городской среды </t>
  </si>
  <si>
    <t xml:space="preserve">Сумма на год </t>
  </si>
  <si>
    <t>(тыс.руб.)</t>
  </si>
  <si>
    <t>000 2 02 40014 13 0000 150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</si>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</sst>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0.0000"/>
    <numFmt numFmtId="176" formatCode="0.00000"/>
    <numFmt numFmtId="177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175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175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75" fontId="7" fillId="33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7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4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74" fontId="3" fillId="0" borderId="10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center"/>
    </xf>
    <xf numFmtId="174" fontId="10" fillId="0" borderId="10" xfId="0" applyNumberFormat="1" applyFont="1" applyBorder="1" applyAlignment="1">
      <alignment horizontal="center" vertical="center"/>
    </xf>
    <xf numFmtId="174" fontId="11" fillId="0" borderId="10" xfId="0" applyNumberFormat="1" applyFont="1" applyFill="1" applyBorder="1" applyAlignment="1">
      <alignment horizontal="center" vertical="center"/>
    </xf>
    <xf numFmtId="174" fontId="15" fillId="0" borderId="10" xfId="0" applyNumberFormat="1" applyFont="1" applyFill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9" fillId="0" borderId="10" xfId="0" applyNumberFormat="1" applyFont="1" applyBorder="1" applyAlignment="1">
      <alignment horizontal="center" vertical="center"/>
    </xf>
    <xf numFmtId="174" fontId="11" fillId="0" borderId="10" xfId="0" applyNumberFormat="1" applyFont="1" applyFill="1" applyBorder="1" applyAlignment="1">
      <alignment horizontal="center" vertical="center"/>
    </xf>
    <xf numFmtId="174" fontId="9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175" fontId="7" fillId="0" borderId="10" xfId="52" applyNumberFormat="1" applyFont="1" applyFill="1" applyBorder="1" applyAlignment="1" applyProtection="1">
      <alignment vertical="center" wrapText="1"/>
      <protection hidden="1"/>
    </xf>
    <xf numFmtId="0" fontId="7" fillId="0" borderId="10" xfId="52" applyNumberFormat="1" applyFont="1" applyFill="1" applyBorder="1" applyAlignment="1" applyProtection="1">
      <alignment vertical="center" wrapText="1"/>
      <protection hidden="1"/>
    </xf>
    <xf numFmtId="176" fontId="7" fillId="0" borderId="1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10" xfId="52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Alignment="1">
      <alignment vertical="center"/>
    </xf>
    <xf numFmtId="174" fontId="0" fillId="0" borderId="0" xfId="0" applyNumberFormat="1" applyAlignment="1">
      <alignment horizontal="center"/>
    </xf>
    <xf numFmtId="0" fontId="49" fillId="0" borderId="0" xfId="0" applyFont="1" applyAlignment="1">
      <alignment horizontal="right"/>
    </xf>
    <xf numFmtId="1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lbuh\Shared\&#1044;&#1086;&#1093;&#1086;&#1076;&#1085;&#1099;&#1081;%20&#1086;&#1090;&#1076;&#1077;&#1083;\2017%20&#1075;&#1086;&#1076;\&#1055;&#1088;&#1086;&#1077;&#1082;&#1090;%20&#1073;&#1102;&#1076;&#1078;&#1077;&#1090;&#1072;%202018-2020\&#1089;&#1074;&#1086;&#1076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та"/>
      <sheetName val="Аган"/>
      <sheetName val="Покур"/>
      <sheetName val="Зайцева речка"/>
      <sheetName val="Ларьяк"/>
      <sheetName val="Ваховск"/>
      <sheetName val="сельские поселения"/>
      <sheetName val="Излучинск"/>
      <sheetName val="Новоаганск"/>
      <sheetName val="городские поселения"/>
      <sheetName val="Свод"/>
    </sheetNames>
    <sheetDataSet>
      <sheetData sheetId="7">
        <row r="27">
          <cell r="C27">
            <v>0</v>
          </cell>
        </row>
        <row r="43">
          <cell r="C43">
            <v>0</v>
          </cell>
        </row>
        <row r="44">
          <cell r="C44">
            <v>0</v>
          </cell>
        </row>
      </sheetData>
      <sheetData sheetId="8">
        <row r="27">
          <cell r="C27">
            <v>0</v>
          </cell>
        </row>
        <row r="43">
          <cell r="C43">
            <v>0</v>
          </cell>
        </row>
        <row r="44">
          <cell r="C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62">
      <selection activeCell="A71" sqref="A71"/>
    </sheetView>
  </sheetViews>
  <sheetFormatPr defaultColWidth="9.140625" defaultRowHeight="15"/>
  <cols>
    <col min="1" max="1" width="23.28125" style="0" customWidth="1"/>
    <col min="2" max="2" width="60.57421875" style="0" customWidth="1"/>
    <col min="3" max="3" width="24.421875" style="50" customWidth="1"/>
    <col min="4" max="4" width="10.140625" style="0" customWidth="1"/>
  </cols>
  <sheetData>
    <row r="1" spans="2:3" ht="14.25">
      <c r="B1" s="79" t="s">
        <v>103</v>
      </c>
      <c r="C1" s="79"/>
    </row>
    <row r="2" spans="2:3" ht="14.25">
      <c r="B2" s="80" t="s">
        <v>101</v>
      </c>
      <c r="C2" s="80"/>
    </row>
    <row r="3" spans="2:3" ht="14.25">
      <c r="B3" s="80" t="s">
        <v>102</v>
      </c>
      <c r="C3" s="80"/>
    </row>
    <row r="4" spans="2:3" ht="14.25">
      <c r="B4" s="79" t="s">
        <v>128</v>
      </c>
      <c r="C4" s="79"/>
    </row>
    <row r="5" spans="3:7" ht="15">
      <c r="C5" s="49"/>
      <c r="F5" s="79" t="s">
        <v>97</v>
      </c>
      <c r="G5" s="79"/>
    </row>
    <row r="6" spans="6:7" ht="14.25">
      <c r="F6" s="80" t="s">
        <v>98</v>
      </c>
      <c r="G6" s="80"/>
    </row>
    <row r="7" spans="1:7" ht="18">
      <c r="A7" s="85" t="s">
        <v>127</v>
      </c>
      <c r="B7" s="85"/>
      <c r="C7" s="85"/>
      <c r="F7" s="80" t="s">
        <v>99</v>
      </c>
      <c r="G7" s="80"/>
    </row>
    <row r="8" spans="3:7" ht="14.25">
      <c r="C8" s="77" t="s">
        <v>133</v>
      </c>
      <c r="F8" s="79" t="s">
        <v>100</v>
      </c>
      <c r="G8" s="79"/>
    </row>
    <row r="9" spans="1:3" s="9" customFormat="1" ht="31.5" customHeight="1">
      <c r="A9" s="83" t="s">
        <v>0</v>
      </c>
      <c r="B9" s="81" t="s">
        <v>1</v>
      </c>
      <c r="C9" s="1" t="s">
        <v>132</v>
      </c>
    </row>
    <row r="10" spans="1:3" s="9" customFormat="1" ht="14.25">
      <c r="A10" s="84"/>
      <c r="B10" s="82"/>
      <c r="C10" s="78">
        <v>2021</v>
      </c>
    </row>
    <row r="11" spans="1:3" s="9" customFormat="1" ht="14.25">
      <c r="A11" s="10">
        <v>1</v>
      </c>
      <c r="B11" s="10">
        <v>2</v>
      </c>
      <c r="C11" s="65">
        <v>3</v>
      </c>
    </row>
    <row r="12" spans="1:3" s="9" customFormat="1" ht="14.25">
      <c r="A12" s="11" t="s">
        <v>2</v>
      </c>
      <c r="B12" s="12" t="s">
        <v>3</v>
      </c>
      <c r="C12" s="51">
        <f>C14+C37+C53+C24+C45+C41+C50+C35+C26+C19</f>
        <v>26619</v>
      </c>
    </row>
    <row r="13" spans="1:3" s="9" customFormat="1" ht="14.25">
      <c r="A13" s="11" t="s">
        <v>81</v>
      </c>
      <c r="B13" s="12" t="s">
        <v>82</v>
      </c>
      <c r="C13" s="51">
        <f>C14</f>
        <v>13800</v>
      </c>
    </row>
    <row r="14" spans="1:3" s="9" customFormat="1" ht="14.25">
      <c r="A14" s="11" t="s">
        <v>4</v>
      </c>
      <c r="B14" s="12" t="s">
        <v>5</v>
      </c>
      <c r="C14" s="51">
        <f>C15+C16+C17+C18</f>
        <v>13800</v>
      </c>
    </row>
    <row r="15" spans="1:3" s="9" customFormat="1" ht="58.5" customHeight="1">
      <c r="A15" s="13" t="s">
        <v>83</v>
      </c>
      <c r="B15" s="14" t="s">
        <v>6</v>
      </c>
      <c r="C15" s="52">
        <v>13800</v>
      </c>
    </row>
    <row r="16" spans="1:3" s="9" customFormat="1" ht="84" customHeight="1" hidden="1">
      <c r="A16" s="13" t="s">
        <v>7</v>
      </c>
      <c r="B16" s="15" t="s">
        <v>8</v>
      </c>
      <c r="C16" s="52"/>
    </row>
    <row r="17" spans="1:3" s="9" customFormat="1" ht="39" hidden="1">
      <c r="A17" s="13" t="s">
        <v>9</v>
      </c>
      <c r="B17" s="16" t="s">
        <v>10</v>
      </c>
      <c r="C17" s="52"/>
    </row>
    <row r="18" spans="1:3" s="9" customFormat="1" ht="85.5" customHeight="1" hidden="1">
      <c r="A18" s="17" t="s">
        <v>11</v>
      </c>
      <c r="B18" s="16" t="s">
        <v>65</v>
      </c>
      <c r="C18" s="52"/>
    </row>
    <row r="19" spans="1:3" s="9" customFormat="1" ht="29.25" customHeight="1">
      <c r="A19" s="5" t="s">
        <v>12</v>
      </c>
      <c r="B19" s="4" t="s">
        <v>13</v>
      </c>
      <c r="C19" s="53">
        <f>C20</f>
        <v>4020</v>
      </c>
    </row>
    <row r="20" spans="1:3" s="9" customFormat="1" ht="30.75" customHeight="1">
      <c r="A20" s="6" t="s">
        <v>14</v>
      </c>
      <c r="B20" s="18" t="s">
        <v>15</v>
      </c>
      <c r="C20" s="53">
        <f>C21+C22+C23</f>
        <v>4020</v>
      </c>
    </row>
    <row r="21" spans="1:3" s="9" customFormat="1" ht="78" customHeight="1">
      <c r="A21" s="7" t="s">
        <v>114</v>
      </c>
      <c r="B21" s="19" t="s">
        <v>118</v>
      </c>
      <c r="C21" s="52">
        <v>1385</v>
      </c>
    </row>
    <row r="22" spans="1:3" s="9" customFormat="1" ht="72">
      <c r="A22" s="7" t="s">
        <v>115</v>
      </c>
      <c r="B22" s="19" t="s">
        <v>119</v>
      </c>
      <c r="C22" s="52">
        <v>12</v>
      </c>
    </row>
    <row r="23" spans="1:3" s="9" customFormat="1" ht="72">
      <c r="A23" s="7" t="s">
        <v>116</v>
      </c>
      <c r="B23" s="19" t="s">
        <v>120</v>
      </c>
      <c r="C23" s="52">
        <v>2623</v>
      </c>
    </row>
    <row r="24" spans="1:3" s="9" customFormat="1" ht="14.25">
      <c r="A24" s="11" t="s">
        <v>16</v>
      </c>
      <c r="B24" s="20" t="s">
        <v>17</v>
      </c>
      <c r="C24" s="54">
        <f>C25</f>
        <v>0</v>
      </c>
    </row>
    <row r="25" spans="1:4" s="9" customFormat="1" ht="14.25">
      <c r="A25" s="11" t="s">
        <v>18</v>
      </c>
      <c r="B25" s="20" t="s">
        <v>19</v>
      </c>
      <c r="C25" s="52">
        <v>0</v>
      </c>
      <c r="D25" s="21"/>
    </row>
    <row r="26" spans="1:3" s="9" customFormat="1" ht="14.25">
      <c r="A26" s="11" t="s">
        <v>20</v>
      </c>
      <c r="B26" s="12" t="s">
        <v>21</v>
      </c>
      <c r="C26" s="51">
        <f>C27+C32+C29</f>
        <v>3450</v>
      </c>
    </row>
    <row r="27" spans="1:3" s="9" customFormat="1" ht="14.25">
      <c r="A27" s="11" t="s">
        <v>22</v>
      </c>
      <c r="B27" s="12" t="s">
        <v>23</v>
      </c>
      <c r="C27" s="51">
        <f>C28</f>
        <v>1800</v>
      </c>
    </row>
    <row r="28" spans="1:3" s="9" customFormat="1" ht="39.75" customHeight="1">
      <c r="A28" s="17" t="s">
        <v>84</v>
      </c>
      <c r="B28" s="16" t="s">
        <v>24</v>
      </c>
      <c r="C28" s="52">
        <v>1800</v>
      </c>
    </row>
    <row r="29" spans="1:3" s="9" customFormat="1" ht="21.75" customHeight="1">
      <c r="A29" s="11" t="s">
        <v>121</v>
      </c>
      <c r="B29" s="20" t="s">
        <v>104</v>
      </c>
      <c r="C29" s="53">
        <f>C30+C31</f>
        <v>250</v>
      </c>
    </row>
    <row r="30" spans="1:3" s="9" customFormat="1" ht="20.25" customHeight="1">
      <c r="A30" s="22" t="s">
        <v>105</v>
      </c>
      <c r="B30" s="23" t="s">
        <v>106</v>
      </c>
      <c r="C30" s="52">
        <v>88</v>
      </c>
    </row>
    <row r="31" spans="1:3" s="9" customFormat="1" ht="24.75" customHeight="1">
      <c r="A31" s="22" t="s">
        <v>107</v>
      </c>
      <c r="B31" s="23" t="s">
        <v>108</v>
      </c>
      <c r="C31" s="52">
        <v>162</v>
      </c>
    </row>
    <row r="32" spans="1:3" s="9" customFormat="1" ht="14.25">
      <c r="A32" s="11" t="s">
        <v>25</v>
      </c>
      <c r="B32" s="12" t="s">
        <v>26</v>
      </c>
      <c r="C32" s="55">
        <f>C33+C34</f>
        <v>1400</v>
      </c>
    </row>
    <row r="33" spans="1:3" s="9" customFormat="1" ht="30" customHeight="1">
      <c r="A33" s="22" t="s">
        <v>27</v>
      </c>
      <c r="B33" s="16" t="s">
        <v>28</v>
      </c>
      <c r="C33" s="52">
        <v>1300</v>
      </c>
    </row>
    <row r="34" spans="1:3" s="9" customFormat="1" ht="26.25">
      <c r="A34" s="22" t="s">
        <v>29</v>
      </c>
      <c r="B34" s="16" t="s">
        <v>30</v>
      </c>
      <c r="C34" s="52">
        <v>100</v>
      </c>
    </row>
    <row r="35" spans="1:3" s="9" customFormat="1" ht="14.25">
      <c r="A35" s="8" t="s">
        <v>31</v>
      </c>
      <c r="B35" s="2" t="s">
        <v>32</v>
      </c>
      <c r="C35" s="56">
        <f>C36</f>
        <v>0</v>
      </c>
    </row>
    <row r="36" spans="1:3" s="9" customFormat="1" ht="76.5" customHeight="1" hidden="1">
      <c r="A36" s="17" t="s">
        <v>33</v>
      </c>
      <c r="B36" s="16" t="s">
        <v>34</v>
      </c>
      <c r="C36" s="52">
        <f>'[1]Новоаганск'!C27+'[1]Излучинск'!C27</f>
        <v>0</v>
      </c>
    </row>
    <row r="37" spans="1:3" s="9" customFormat="1" ht="39">
      <c r="A37" s="11" t="s">
        <v>35</v>
      </c>
      <c r="B37" s="12" t="s">
        <v>36</v>
      </c>
      <c r="C37" s="55">
        <f>C39+C40+C38</f>
        <v>3255</v>
      </c>
    </row>
    <row r="38" spans="1:4" s="9" customFormat="1" ht="66.75" customHeight="1">
      <c r="A38" s="17" t="s">
        <v>37</v>
      </c>
      <c r="B38" s="24" t="s">
        <v>117</v>
      </c>
      <c r="C38" s="52">
        <v>865</v>
      </c>
      <c r="D38" s="25"/>
    </row>
    <row r="39" spans="1:3" s="9" customFormat="1" ht="52.5">
      <c r="A39" s="26" t="s">
        <v>38</v>
      </c>
      <c r="B39" s="24" t="s">
        <v>39</v>
      </c>
      <c r="C39" s="52">
        <v>890</v>
      </c>
    </row>
    <row r="40" spans="1:4" s="9" customFormat="1" ht="66.75" customHeight="1">
      <c r="A40" s="27" t="s">
        <v>40</v>
      </c>
      <c r="B40" s="28" t="s">
        <v>41</v>
      </c>
      <c r="C40" s="52">
        <v>1500</v>
      </c>
      <c r="D40" s="25"/>
    </row>
    <row r="41" spans="1:3" s="9" customFormat="1" ht="31.5" customHeight="1">
      <c r="A41" s="29" t="s">
        <v>42</v>
      </c>
      <c r="B41" s="20" t="s">
        <v>43</v>
      </c>
      <c r="C41" s="57">
        <f>SUM(C42:C44)</f>
        <v>2094</v>
      </c>
    </row>
    <row r="42" spans="1:3" s="9" customFormat="1" ht="26.25">
      <c r="A42" s="17" t="s">
        <v>44</v>
      </c>
      <c r="B42" s="24" t="s">
        <v>45</v>
      </c>
      <c r="C42" s="52">
        <v>394</v>
      </c>
    </row>
    <row r="43" spans="1:3" s="9" customFormat="1" ht="30" customHeight="1">
      <c r="A43" s="30" t="s">
        <v>46</v>
      </c>
      <c r="B43" s="23" t="s">
        <v>64</v>
      </c>
      <c r="C43" s="52">
        <v>1700</v>
      </c>
    </row>
    <row r="44" spans="1:3" s="9" customFormat="1" ht="21" customHeight="1">
      <c r="A44" s="17" t="s">
        <v>47</v>
      </c>
      <c r="B44" s="24" t="s">
        <v>48</v>
      </c>
      <c r="C44" s="52">
        <v>0</v>
      </c>
    </row>
    <row r="45" spans="1:3" s="9" customFormat="1" ht="30" customHeight="1">
      <c r="A45" s="11" t="s">
        <v>49</v>
      </c>
      <c r="B45" s="12" t="s">
        <v>122</v>
      </c>
      <c r="C45" s="57">
        <f>C47+C48+C46+C49</f>
        <v>0</v>
      </c>
    </row>
    <row r="46" spans="1:4" s="9" customFormat="1" ht="24" customHeight="1">
      <c r="A46" s="17" t="s">
        <v>50</v>
      </c>
      <c r="B46" s="24" t="s">
        <v>51</v>
      </c>
      <c r="C46" s="52">
        <v>0</v>
      </c>
      <c r="D46" s="31"/>
    </row>
    <row r="47" spans="1:3" s="9" customFormat="1" ht="25.5" customHeight="1" hidden="1">
      <c r="A47" s="17" t="s">
        <v>52</v>
      </c>
      <c r="B47" s="66" t="s">
        <v>66</v>
      </c>
      <c r="C47" s="52"/>
    </row>
    <row r="48" spans="1:3" s="9" customFormat="1" ht="33.75" customHeight="1">
      <c r="A48" s="17" t="s">
        <v>53</v>
      </c>
      <c r="B48" s="32" t="s">
        <v>54</v>
      </c>
      <c r="C48" s="52">
        <v>0</v>
      </c>
    </row>
    <row r="49" spans="1:3" s="9" customFormat="1" ht="40.5" customHeight="1" hidden="1">
      <c r="A49" s="17" t="s">
        <v>55</v>
      </c>
      <c r="B49" s="71" t="s">
        <v>56</v>
      </c>
      <c r="C49" s="52"/>
    </row>
    <row r="50" spans="1:3" s="9" customFormat="1" ht="14.25">
      <c r="A50" s="29" t="s">
        <v>57</v>
      </c>
      <c r="B50" s="33" t="s">
        <v>85</v>
      </c>
      <c r="C50" s="53">
        <f>SUM(C51:C52)</f>
        <v>0</v>
      </c>
    </row>
    <row r="51" spans="1:3" s="9" customFormat="1" ht="52.5">
      <c r="A51" s="72" t="s">
        <v>123</v>
      </c>
      <c r="B51" s="38" t="s">
        <v>124</v>
      </c>
      <c r="C51" s="52">
        <v>0</v>
      </c>
    </row>
    <row r="52" spans="1:3" s="9" customFormat="1" ht="39">
      <c r="A52" s="73" t="s">
        <v>125</v>
      </c>
      <c r="B52" s="3" t="s">
        <v>126</v>
      </c>
      <c r="C52" s="52">
        <v>0</v>
      </c>
    </row>
    <row r="53" spans="1:3" s="9" customFormat="1" ht="14.25">
      <c r="A53" s="34" t="s">
        <v>58</v>
      </c>
      <c r="B53" s="35" t="s">
        <v>59</v>
      </c>
      <c r="C53" s="55">
        <f>C55+C54</f>
        <v>0</v>
      </c>
    </row>
    <row r="54" spans="1:3" s="9" customFormat="1" ht="31.5" customHeight="1" hidden="1">
      <c r="A54" s="36" t="s">
        <v>60</v>
      </c>
      <c r="B54" s="3" t="s">
        <v>61</v>
      </c>
      <c r="C54" s="52">
        <f>'[1]Новоаганск'!C43+'[1]Излучинск'!C43</f>
        <v>0</v>
      </c>
    </row>
    <row r="55" spans="1:3" s="9" customFormat="1" ht="33.75" customHeight="1" hidden="1">
      <c r="A55" s="37" t="s">
        <v>62</v>
      </c>
      <c r="B55" s="38" t="s">
        <v>63</v>
      </c>
      <c r="C55" s="52">
        <f>'[1]Новоаганск'!C44+'[1]Излучинск'!C44</f>
        <v>0</v>
      </c>
    </row>
    <row r="56" spans="1:3" s="9" customFormat="1" ht="14.25">
      <c r="A56" s="11" t="s">
        <v>67</v>
      </c>
      <c r="B56" s="12" t="s">
        <v>68</v>
      </c>
      <c r="C56" s="58">
        <f>C57</f>
        <v>163144.58796</v>
      </c>
    </row>
    <row r="57" spans="1:3" s="9" customFormat="1" ht="26.25">
      <c r="A57" s="11" t="s">
        <v>69</v>
      </c>
      <c r="B57" s="20" t="s">
        <v>70</v>
      </c>
      <c r="C57" s="58">
        <f>C58+C64+C68+C70+C61</f>
        <v>163144.58796</v>
      </c>
    </row>
    <row r="58" spans="1:3" s="9" customFormat="1" ht="26.25">
      <c r="A58" s="11" t="s">
        <v>86</v>
      </c>
      <c r="B58" s="12" t="s">
        <v>87</v>
      </c>
      <c r="C58" s="58">
        <f>C59+C60</f>
        <v>154675.05848</v>
      </c>
    </row>
    <row r="59" spans="1:3" s="9" customFormat="1" ht="28.5" customHeight="1">
      <c r="A59" s="39" t="s">
        <v>90</v>
      </c>
      <c r="B59" s="67" t="s">
        <v>71</v>
      </c>
      <c r="C59" s="59">
        <v>60592.5</v>
      </c>
    </row>
    <row r="60" spans="1:3" s="9" customFormat="1" ht="26.25">
      <c r="A60" s="39" t="s">
        <v>129</v>
      </c>
      <c r="B60" s="67" t="s">
        <v>72</v>
      </c>
      <c r="C60" s="59">
        <f>81525.2+1759.57928+91.0192+10706.76</f>
        <v>94082.55847999999</v>
      </c>
    </row>
    <row r="61" spans="1:3" s="9" customFormat="1" ht="26.25">
      <c r="A61" s="40" t="s">
        <v>109</v>
      </c>
      <c r="B61" s="41" t="s">
        <v>110</v>
      </c>
      <c r="C61" s="60">
        <f>C63+C62</f>
        <v>4488.02948</v>
      </c>
    </row>
    <row r="62" spans="1:3" s="75" customFormat="1" ht="27.75" customHeight="1">
      <c r="A62" s="46" t="s">
        <v>130</v>
      </c>
      <c r="B62" s="74" t="s">
        <v>131</v>
      </c>
      <c r="C62" s="61">
        <f>147.8+94.5+60.575+458.1+716.5+293.6</f>
        <v>1771.0749999999998</v>
      </c>
    </row>
    <row r="63" spans="1:3" s="9" customFormat="1" ht="21.75" customHeight="1">
      <c r="A63" s="42" t="s">
        <v>111</v>
      </c>
      <c r="B63" s="43" t="s">
        <v>112</v>
      </c>
      <c r="C63" s="61">
        <f>1468.2+57.4+2659.55448-458.1-716.5-293.6</f>
        <v>2716.9544800000003</v>
      </c>
    </row>
    <row r="64" spans="1:3" s="9" customFormat="1" ht="26.25">
      <c r="A64" s="40" t="s">
        <v>91</v>
      </c>
      <c r="B64" s="68" t="s">
        <v>88</v>
      </c>
      <c r="C64" s="58">
        <f>C65+C66+C67</f>
        <v>752.9000000000001</v>
      </c>
    </row>
    <row r="65" spans="1:3" s="9" customFormat="1" ht="30" customHeight="1">
      <c r="A65" s="13" t="s">
        <v>92</v>
      </c>
      <c r="B65" s="14" t="s">
        <v>89</v>
      </c>
      <c r="C65" s="62">
        <f>6.7+100</f>
        <v>106.7</v>
      </c>
    </row>
    <row r="66" spans="1:3" s="9" customFormat="1" ht="32.25" customHeight="1">
      <c r="A66" s="46" t="s">
        <v>93</v>
      </c>
      <c r="B66" s="67" t="s">
        <v>74</v>
      </c>
      <c r="C66" s="63">
        <v>466.4</v>
      </c>
    </row>
    <row r="67" spans="1:3" s="9" customFormat="1" ht="36.75" customHeight="1">
      <c r="A67" s="46" t="s">
        <v>94</v>
      </c>
      <c r="B67" s="67" t="s">
        <v>73</v>
      </c>
      <c r="C67" s="63">
        <f>176-0.2+4</f>
        <v>179.8</v>
      </c>
    </row>
    <row r="68" spans="1:3" s="9" customFormat="1" ht="26.25" hidden="1">
      <c r="A68" s="44" t="s">
        <v>75</v>
      </c>
      <c r="B68" s="33" t="s">
        <v>76</v>
      </c>
      <c r="C68" s="64">
        <f>C69</f>
        <v>0</v>
      </c>
    </row>
    <row r="69" spans="1:3" s="9" customFormat="1" ht="14.25" hidden="1">
      <c r="A69" s="45" t="s">
        <v>77</v>
      </c>
      <c r="B69" s="69" t="s">
        <v>78</v>
      </c>
      <c r="C69" s="64"/>
    </row>
    <row r="70" spans="1:3" s="9" customFormat="1" ht="18" customHeight="1">
      <c r="A70" s="40" t="s">
        <v>95</v>
      </c>
      <c r="B70" s="41" t="s">
        <v>79</v>
      </c>
      <c r="C70" s="58">
        <f>C71+C72</f>
        <v>3228.6</v>
      </c>
    </row>
    <row r="71" spans="1:3" s="75" customFormat="1" ht="51" customHeight="1">
      <c r="A71" s="46" t="s">
        <v>134</v>
      </c>
      <c r="B71" s="74" t="s">
        <v>135</v>
      </c>
      <c r="C71" s="64">
        <v>3228.6</v>
      </c>
    </row>
    <row r="72" spans="1:3" s="9" customFormat="1" ht="30.75" customHeight="1" hidden="1">
      <c r="A72" s="46" t="s">
        <v>96</v>
      </c>
      <c r="B72" s="70" t="s">
        <v>113</v>
      </c>
      <c r="C72" s="63"/>
    </row>
    <row r="73" spans="1:3" s="9" customFormat="1" ht="23.25" customHeight="1">
      <c r="A73" s="47" t="s">
        <v>80</v>
      </c>
      <c r="B73" s="48"/>
      <c r="C73" s="58">
        <f>C12+C56</f>
        <v>189763.58796</v>
      </c>
    </row>
    <row r="75" ht="14.25">
      <c r="C75" s="76">
        <v>174140</v>
      </c>
    </row>
    <row r="77" ht="14.25">
      <c r="C77" s="76">
        <f>C73-C75</f>
        <v>15623.587960000004</v>
      </c>
    </row>
  </sheetData>
  <sheetProtection/>
  <mergeCells count="11">
    <mergeCell ref="B9:B10"/>
    <mergeCell ref="A9:A10"/>
    <mergeCell ref="A7:C7"/>
    <mergeCell ref="F5:G5"/>
    <mergeCell ref="F6:G6"/>
    <mergeCell ref="F7:G7"/>
    <mergeCell ref="F8:G8"/>
    <mergeCell ref="B1:C1"/>
    <mergeCell ref="B2:C2"/>
    <mergeCell ref="B3:C3"/>
    <mergeCell ref="B4:C4"/>
  </mergeCells>
  <printOptions/>
  <pageMargins left="0.7086614173228347" right="0.7086614173228347" top="0.5905511811023623" bottom="0.15748031496062992" header="0.31496062992125984" footer="0.31496062992125984"/>
  <pageSetup horizontalDpi="600" verticalDpi="600" orientation="portrait" paperSize="9" scale="77" r:id="rId1"/>
  <rowBreaks count="1" manualBreakCount="1">
    <brk id="3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MazhorovaEA</dc:creator>
  <cp:keywords/>
  <dc:description/>
  <cp:lastModifiedBy>Ольга</cp:lastModifiedBy>
  <cp:lastPrinted>2020-10-06T10:38:17Z</cp:lastPrinted>
  <dcterms:created xsi:type="dcterms:W3CDTF">2017-05-16T11:32:27Z</dcterms:created>
  <dcterms:modified xsi:type="dcterms:W3CDTF">2021-02-09T06:10:37Z</dcterms:modified>
  <cp:category/>
  <cp:version/>
  <cp:contentType/>
  <cp:contentStatus/>
</cp:coreProperties>
</file>