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2021 год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'2021 год'!$A$1:$D$46</definedName>
  </definedNames>
  <calcPr fullCalcOnLoad="1"/>
</workbook>
</file>

<file path=xl/sharedStrings.xml><?xml version="1.0" encoding="utf-8"?>
<sst xmlns="http://schemas.openxmlformats.org/spreadsheetml/2006/main" count="110" uniqueCount="58">
  <si>
    <t>Наименование показателя</t>
  </si>
  <si>
    <t>01</t>
  </si>
  <si>
    <t>04</t>
  </si>
  <si>
    <t>05</t>
  </si>
  <si>
    <t>00</t>
  </si>
  <si>
    <t>02</t>
  </si>
  <si>
    <t>03</t>
  </si>
  <si>
    <t>08</t>
  </si>
  <si>
    <t>Общегосударственные вопросы</t>
  </si>
  <si>
    <t>Национальная экономика</t>
  </si>
  <si>
    <t>Связь и информатика</t>
  </si>
  <si>
    <t>Жилищно - коммунальное хозяйство</t>
  </si>
  <si>
    <t>Жилищное хозяйство</t>
  </si>
  <si>
    <t>10</t>
  </si>
  <si>
    <t>Национальная оборона</t>
  </si>
  <si>
    <t>Благоустройство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</si>
  <si>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</si>
  <si>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</si>
  <si>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</si>
  <si>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</si>
  <si>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</si>
  <si>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Коммунальное хозяйство</t>
  </si>
  <si>
    <t>Культура</t>
  </si>
  <si>
    <t>Кинематография</t>
  </si>
  <si>
    <t>09</t>
  </si>
  <si>
    <t>Национальная безопасность и правоохранительная деятельность</t>
  </si>
  <si>
    <t>Мобилизационная и вневойсковая подготовка</t>
  </si>
  <si>
    <t>Социальная политика</t>
  </si>
  <si>
    <t>Пенсионное обеспечение</t>
  </si>
  <si>
    <t>(тыс. руб.)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</si>
  <si>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</si>
  <si>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                 Рз</t>
  </si>
  <si>
    <t xml:space="preserve">               ПР</t>
  </si>
  <si>
    <t>11</t>
  </si>
  <si>
    <t>Физическая культура и спорт</t>
  </si>
  <si>
    <t xml:space="preserve">Физическая культура </t>
  </si>
  <si>
    <t>13</t>
  </si>
  <si>
    <t>Транспорт</t>
  </si>
  <si>
    <t>Итого расходов</t>
  </si>
  <si>
    <t>Другие вопросы в области национальной безопасности и правоохранительной деятельности</t>
  </si>
  <si>
    <t>14</t>
  </si>
  <si>
    <t xml:space="preserve">                                         к решению Совета депутатов </t>
  </si>
  <si>
    <t xml:space="preserve">                                         городского поселения Новоаганск</t>
  </si>
  <si>
    <t>Органы юстиции</t>
  </si>
  <si>
    <t>Другие вопросы в области культуры, кинематографии</t>
  </si>
  <si>
    <t>Общеэкономические вопросы</t>
  </si>
  <si>
    <t>Охрана окружающей среды</t>
  </si>
  <si>
    <t>06</t>
  </si>
  <si>
    <t>Другие вопросы в области охраны окружающей среды</t>
  </si>
  <si>
    <t>Дорожное хозяйство (дорожные фонды)</t>
  </si>
  <si>
    <t>Культура, кинематография</t>
  </si>
  <si>
    <t>12</t>
  </si>
  <si>
    <t>Другие вопросы в области национальной экономики</t>
  </si>
  <si>
    <t xml:space="preserve">Распределение бюджетных ассигнований по разделам и подразделам классификации расходов бюджета  на 2021 год    
                                                                                  </t>
  </si>
  <si>
    <t>2021 год</t>
  </si>
  <si>
    <t xml:space="preserve">                                         от _____________  2021 г. № ___</t>
  </si>
  <si>
    <t>Сельское хозяйство и рыболовство</t>
  </si>
  <si>
    <t xml:space="preserve">                                         Приложение 9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</si>
</sst>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_р_._-;_-@_-"/>
    <numFmt numFmtId="175" formatCode="_-* #,##0.0_р_._-;\-* #,##0.0_р_._-;_-* &quot;-&quot;?_р_._-;_-@_-"/>
    <numFmt numFmtId="176" formatCode="000000"/>
    <numFmt numFmtId="177" formatCode="0.00;[Red]0.00"/>
    <numFmt numFmtId="178" formatCode="#,##0&quot;р.&quot;"/>
    <numFmt numFmtId="179" formatCode="#,##0.00&quot;р.&quot;"/>
    <numFmt numFmtId="180" formatCode="d\ mmm\ yy"/>
    <numFmt numFmtId="181" formatCode="dd\ mmm\ yy"/>
    <numFmt numFmtId="182" formatCode="#,###"/>
    <numFmt numFmtId="183" formatCode="0.E+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"/>
    <numFmt numFmtId="188" formatCode="mm"/>
    <numFmt numFmtId="189" formatCode="yy"/>
    <numFmt numFmtId="190" formatCode="dd\ mmmm\ yyyy\ &quot;г.&quot;"/>
    <numFmt numFmtId="191" formatCode="\ dd/mm/yyyy\ &quot;г.&quot;"/>
    <numFmt numFmtId="192" formatCode="dd"/>
    <numFmt numFmtId="193" formatCode="yyyy"/>
    <numFmt numFmtId="194" formatCode="#"/>
    <numFmt numFmtId="195" formatCode="#,##0.00_р_."/>
    <numFmt numFmtId="196" formatCode="[$-FC19]d\ mmmm\ yyyy\ &quot;г.&quot;"/>
    <numFmt numFmtId="197" formatCode="dd/mm/yy;@"/>
    <numFmt numFmtId="198" formatCode="[$-F800]dddd\,\ mmmm\ dd\,\ yyyy"/>
    <numFmt numFmtId="199" formatCode="d/m/yy;@"/>
    <numFmt numFmtId="200" formatCode="d/m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\ _р_._-;\-* #,##0\ _р_._-;_-* &quot;-&quot;\ _р_.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  <numFmt numFmtId="209" formatCode="_-* #,##0.0_р_._-;\-* #,##0.0_р_._-;_-* &quot;-&quot;??_р_._-;_-@_-"/>
    <numFmt numFmtId="210" formatCode="_-* #,##0_р_._-;\-* #,##0_р_._-;_-* &quot;-&quot;??_р_._-;_-@_-"/>
    <numFmt numFmtId="211" formatCode="0.0"/>
    <numFmt numFmtId="212" formatCode="_-* #,##0.000_р_._-;\-* #,##0.000_р_._-;_-* &quot;-&quot;??_р_._-;_-@_-"/>
    <numFmt numFmtId="213" formatCode="_-* #,##0.0000_р_._-;\-* #,##0.0000_р_._-;_-* &quot;-&quot;??_р_._-;_-@_-"/>
    <numFmt numFmtId="214" formatCode="#,##0.000_р_."/>
    <numFmt numFmtId="215" formatCode="#,##0.0_р_."/>
    <numFmt numFmtId="216" formatCode="#,##0_р_."/>
    <numFmt numFmtId="217" formatCode="000"/>
    <numFmt numFmtId="218" formatCode="0.00000"/>
    <numFmt numFmtId="219" formatCode="#,##0.000"/>
  </numFmts>
  <fonts count="47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87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7" fontId="7" fillId="0" borderId="11" xfId="0" applyNumberFormat="1" applyFont="1" applyBorder="1" applyAlignment="1">
      <alignment horizontal="center" vertical="center"/>
    </xf>
    <xf numFmtId="187" fontId="6" fillId="0" borderId="11" xfId="0" applyNumberFormat="1" applyFont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217" fontId="7" fillId="0" borderId="11" xfId="53" applyNumberFormat="1" applyFont="1" applyFill="1" applyBorder="1" applyAlignment="1" applyProtection="1">
      <alignment vertical="center" wrapText="1"/>
      <protection hidden="1"/>
    </xf>
    <xf numFmtId="217" fontId="6" fillId="0" borderId="11" xfId="53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187" fontId="6" fillId="3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187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buh\shared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60" zoomScalePageLayoutView="0" workbookViewId="0" topLeftCell="A1">
      <selection activeCell="D47" sqref="D47"/>
    </sheetView>
  </sheetViews>
  <sheetFormatPr defaultColWidth="9.00390625" defaultRowHeight="12.75"/>
  <cols>
    <col min="1" max="1" width="49.875" style="0" customWidth="1"/>
    <col min="2" max="2" width="17.125" style="0" customWidth="1"/>
    <col min="3" max="3" width="15.50390625" style="0" customWidth="1"/>
    <col min="4" max="4" width="16.875" style="18" customWidth="1"/>
    <col min="5" max="5" width="12.50390625" style="10" customWidth="1"/>
    <col min="6" max="6" width="12.375" style="0" customWidth="1"/>
  </cols>
  <sheetData>
    <row r="1" spans="1:4" ht="12.75">
      <c r="A1" s="5"/>
      <c r="B1" s="39" t="s">
        <v>57</v>
      </c>
      <c r="C1" s="39"/>
      <c r="D1" s="39"/>
    </row>
    <row r="2" spans="1:4" ht="12.75">
      <c r="A2" s="5"/>
      <c r="B2" s="39" t="s">
        <v>41</v>
      </c>
      <c r="C2" s="39"/>
      <c r="D2" s="39"/>
    </row>
    <row r="3" spans="1:4" ht="12.75">
      <c r="A3" s="5"/>
      <c r="B3" s="39" t="s">
        <v>42</v>
      </c>
      <c r="C3" s="39"/>
      <c r="D3" s="39"/>
    </row>
    <row r="4" spans="1:4" ht="12.75">
      <c r="A4" s="5"/>
      <c r="B4" s="39" t="s">
        <v>55</v>
      </c>
      <c r="C4" s="39"/>
      <c r="D4" s="39"/>
    </row>
    <row r="5" spans="1:5" s="1" customFormat="1" ht="15">
      <c r="A5" s="3"/>
      <c r="B5" s="6"/>
      <c r="C5" s="6"/>
      <c r="D5" s="12"/>
      <c r="E5" s="10"/>
    </row>
    <row r="6" spans="1:5" s="1" customFormat="1" ht="15">
      <c r="A6" s="33" t="s">
        <v>53</v>
      </c>
      <c r="B6" s="34"/>
      <c r="C6" s="34"/>
      <c r="D6" s="34"/>
      <c r="E6" s="10"/>
    </row>
    <row r="7" spans="1:5" s="1" customFormat="1" ht="39" customHeight="1">
      <c r="A7" s="34"/>
      <c r="B7" s="34"/>
      <c r="C7" s="34"/>
      <c r="D7" s="34"/>
      <c r="E7" s="10"/>
    </row>
    <row r="8" spans="1:5" s="1" customFormat="1" ht="3" customHeight="1" hidden="1">
      <c r="A8" s="6"/>
      <c r="B8" s="6"/>
      <c r="C8" s="3"/>
      <c r="D8" s="12"/>
      <c r="E8" s="10"/>
    </row>
    <row r="9" spans="1:5" s="1" customFormat="1" ht="15">
      <c r="A9" s="4"/>
      <c r="B9" s="3"/>
      <c r="C9" s="2"/>
      <c r="D9" s="31" t="s">
        <v>29</v>
      </c>
      <c r="E9" s="10"/>
    </row>
    <row r="10" spans="1:5" s="1" customFormat="1" ht="15" customHeight="1">
      <c r="A10" s="35" t="s">
        <v>0</v>
      </c>
      <c r="B10" s="37" t="s">
        <v>31</v>
      </c>
      <c r="C10" s="37" t="s">
        <v>32</v>
      </c>
      <c r="D10" s="35" t="s">
        <v>54</v>
      </c>
      <c r="E10" s="10"/>
    </row>
    <row r="11" spans="1:5" s="1" customFormat="1" ht="0.75" customHeight="1">
      <c r="A11" s="36"/>
      <c r="B11" s="38"/>
      <c r="C11" s="38"/>
      <c r="D11" s="36"/>
      <c r="E11" s="10"/>
    </row>
    <row r="12" spans="1:5" s="1" customFormat="1" ht="15">
      <c r="A12" s="7">
        <v>1</v>
      </c>
      <c r="B12" s="7">
        <v>2</v>
      </c>
      <c r="C12" s="7">
        <v>3</v>
      </c>
      <c r="D12" s="13">
        <v>4</v>
      </c>
      <c r="E12" s="10"/>
    </row>
    <row r="13" spans="1:5" s="22" customFormat="1" ht="15">
      <c r="A13" s="19" t="s">
        <v>8</v>
      </c>
      <c r="B13" s="20" t="s">
        <v>1</v>
      </c>
      <c r="C13" s="20" t="s">
        <v>4</v>
      </c>
      <c r="D13" s="14">
        <f>D14+D15+D16+D17+D18</f>
        <v>60292.215710000004</v>
      </c>
      <c r="E13" s="21"/>
    </row>
    <row r="14" spans="1:5" s="22" customFormat="1" ht="30.75" customHeight="1">
      <c r="A14" s="23" t="s">
        <v>17</v>
      </c>
      <c r="B14" s="24" t="s">
        <v>1</v>
      </c>
      <c r="C14" s="24" t="s">
        <v>5</v>
      </c>
      <c r="D14" s="15">
        <v>4148.869000000001</v>
      </c>
      <c r="E14" s="21"/>
    </row>
    <row r="15" spans="1:5" s="22" customFormat="1" ht="40.5" customHeight="1">
      <c r="A15" s="23" t="s">
        <v>18</v>
      </c>
      <c r="B15" s="24" t="s">
        <v>1</v>
      </c>
      <c r="C15" s="24" t="s">
        <v>6</v>
      </c>
      <c r="D15" s="15">
        <v>2845.6</v>
      </c>
      <c r="E15" s="21"/>
    </row>
    <row r="16" spans="1:5" s="22" customFormat="1" ht="43.5" customHeight="1">
      <c r="A16" s="23" t="s">
        <v>19</v>
      </c>
      <c r="B16" s="24" t="s">
        <v>1</v>
      </c>
      <c r="C16" s="24" t="s">
        <v>2</v>
      </c>
      <c r="D16" s="15">
        <f>25253.5+4.936+108.618</f>
        <v>25367.054</v>
      </c>
      <c r="E16" s="21"/>
    </row>
    <row r="17" spans="1:5" s="22" customFormat="1" ht="18.75" customHeight="1">
      <c r="A17" s="23" t="s">
        <v>16</v>
      </c>
      <c r="B17" s="24" t="s">
        <v>1</v>
      </c>
      <c r="C17" s="24" t="s">
        <v>33</v>
      </c>
      <c r="D17" s="15">
        <v>470</v>
      </c>
      <c r="E17" s="21"/>
    </row>
    <row r="18" spans="1:5" s="22" customFormat="1" ht="18.75" customHeight="1">
      <c r="A18" s="23" t="s">
        <v>20</v>
      </c>
      <c r="B18" s="24" t="s">
        <v>1</v>
      </c>
      <c r="C18" s="24" t="s">
        <v>36</v>
      </c>
      <c r="D18" s="15">
        <f>26387.9+29.743+14.002+136.006+5.379+21.91+9.159+3.939+1.794+114.90171+285.959+450</f>
        <v>27460.69271</v>
      </c>
      <c r="E18" s="21"/>
    </row>
    <row r="19" spans="1:5" s="22" customFormat="1" ht="15">
      <c r="A19" s="19" t="s">
        <v>14</v>
      </c>
      <c r="B19" s="20" t="s">
        <v>5</v>
      </c>
      <c r="C19" s="20" t="s">
        <v>4</v>
      </c>
      <c r="D19" s="14">
        <f>D20</f>
        <v>466.4</v>
      </c>
      <c r="E19" s="21"/>
    </row>
    <row r="20" spans="1:5" s="22" customFormat="1" ht="21" customHeight="1">
      <c r="A20" s="23" t="s">
        <v>26</v>
      </c>
      <c r="B20" s="24" t="s">
        <v>5</v>
      </c>
      <c r="C20" s="24" t="s">
        <v>6</v>
      </c>
      <c r="D20" s="15">
        <v>466.4</v>
      </c>
      <c r="E20" s="21"/>
    </row>
    <row r="21" spans="1:5" s="22" customFormat="1" ht="26.25">
      <c r="A21" s="19" t="s">
        <v>25</v>
      </c>
      <c r="B21" s="20" t="s">
        <v>6</v>
      </c>
      <c r="C21" s="20" t="s">
        <v>4</v>
      </c>
      <c r="D21" s="16">
        <f>D22+D23+D24</f>
        <v>7884.979</v>
      </c>
      <c r="E21" s="21"/>
    </row>
    <row r="22" spans="1:5" s="22" customFormat="1" ht="18" customHeight="1">
      <c r="A22" s="23" t="s">
        <v>43</v>
      </c>
      <c r="B22" s="24" t="s">
        <v>6</v>
      </c>
      <c r="C22" s="24" t="s">
        <v>2</v>
      </c>
      <c r="D22" s="15">
        <f>176+4-0.2</f>
        <v>179.8</v>
      </c>
      <c r="E22" s="21"/>
    </row>
    <row r="23" spans="1:5" s="22" customFormat="1" ht="33" customHeight="1">
      <c r="A23" s="23" t="s">
        <v>30</v>
      </c>
      <c r="B23" s="24" t="s">
        <v>6</v>
      </c>
      <c r="C23" s="24" t="s">
        <v>13</v>
      </c>
      <c r="D23" s="15">
        <f>5328.6+1505.098</f>
        <v>6833.698</v>
      </c>
      <c r="E23" s="21"/>
    </row>
    <row r="24" spans="1:5" s="22" customFormat="1" ht="30" customHeight="1">
      <c r="A24" s="23" t="s">
        <v>39</v>
      </c>
      <c r="B24" s="24" t="s">
        <v>6</v>
      </c>
      <c r="C24" s="24" t="s">
        <v>40</v>
      </c>
      <c r="D24" s="15">
        <f>843.7+27.781</f>
        <v>871.481</v>
      </c>
      <c r="E24" s="21"/>
    </row>
    <row r="25" spans="1:5" s="22" customFormat="1" ht="18" customHeight="1">
      <c r="A25" s="19" t="s">
        <v>9</v>
      </c>
      <c r="B25" s="20" t="s">
        <v>2</v>
      </c>
      <c r="C25" s="20" t="s">
        <v>4</v>
      </c>
      <c r="D25" s="14">
        <f>D28+D27+D30+D29+D26+D31</f>
        <v>52864.500040000006</v>
      </c>
      <c r="E25" s="21"/>
    </row>
    <row r="26" spans="1:5" s="22" customFormat="1" ht="15">
      <c r="A26" s="23" t="s">
        <v>45</v>
      </c>
      <c r="B26" s="24" t="s">
        <v>2</v>
      </c>
      <c r="C26" s="24" t="s">
        <v>1</v>
      </c>
      <c r="D26" s="15">
        <v>376.8</v>
      </c>
      <c r="E26" s="21"/>
    </row>
    <row r="27" spans="1:5" s="22" customFormat="1" ht="15">
      <c r="A27" s="23" t="s">
        <v>56</v>
      </c>
      <c r="B27" s="24" t="s">
        <v>2</v>
      </c>
      <c r="C27" s="24" t="s">
        <v>3</v>
      </c>
      <c r="D27" s="15">
        <v>100</v>
      </c>
      <c r="E27" s="21"/>
    </row>
    <row r="28" spans="1:5" s="22" customFormat="1" ht="15">
      <c r="A28" s="23" t="s">
        <v>37</v>
      </c>
      <c r="B28" s="24" t="s">
        <v>2</v>
      </c>
      <c r="C28" s="24" t="s">
        <v>7</v>
      </c>
      <c r="D28" s="15">
        <f>3720.3+290.357</f>
        <v>4010.657</v>
      </c>
      <c r="E28" s="21"/>
    </row>
    <row r="29" spans="1:5" s="22" customFormat="1" ht="15">
      <c r="A29" s="23" t="s">
        <v>49</v>
      </c>
      <c r="B29" s="24" t="s">
        <v>2</v>
      </c>
      <c r="C29" s="24" t="s">
        <v>24</v>
      </c>
      <c r="D29" s="15">
        <f>34631.7+182.249+1237.91404+6417</f>
        <v>42468.863040000004</v>
      </c>
      <c r="E29" s="21"/>
    </row>
    <row r="30" spans="1:5" s="22" customFormat="1" ht="15">
      <c r="A30" s="23" t="s">
        <v>10</v>
      </c>
      <c r="B30" s="24" t="s">
        <v>2</v>
      </c>
      <c r="C30" s="24" t="s">
        <v>13</v>
      </c>
      <c r="D30" s="15">
        <f>336+21.3</f>
        <v>357.3</v>
      </c>
      <c r="E30" s="21"/>
    </row>
    <row r="31" spans="1:5" s="22" customFormat="1" ht="15">
      <c r="A31" s="23" t="s">
        <v>52</v>
      </c>
      <c r="B31" s="24" t="s">
        <v>2</v>
      </c>
      <c r="C31" s="24" t="s">
        <v>51</v>
      </c>
      <c r="D31" s="15">
        <f>5000+550.88</f>
        <v>5550.88</v>
      </c>
      <c r="E31" s="21"/>
    </row>
    <row r="32" spans="1:5" s="22" customFormat="1" ht="19.5" customHeight="1">
      <c r="A32" s="19" t="s">
        <v>11</v>
      </c>
      <c r="B32" s="20" t="s">
        <v>3</v>
      </c>
      <c r="C32" s="20" t="s">
        <v>4</v>
      </c>
      <c r="D32" s="14">
        <f>D33+D35+D34</f>
        <v>68641.02231</v>
      </c>
      <c r="E32" s="21"/>
    </row>
    <row r="33" spans="1:5" s="22" customFormat="1" ht="15">
      <c r="A33" s="23" t="s">
        <v>12</v>
      </c>
      <c r="B33" s="24" t="s">
        <v>3</v>
      </c>
      <c r="C33" s="24" t="s">
        <v>1</v>
      </c>
      <c r="D33" s="15">
        <f>14725+5.184+7.044+30+512.831+1567.5+903.027+234.968+597.7+1367.429+1208.1</f>
        <v>21158.783000000003</v>
      </c>
      <c r="E33" s="21"/>
    </row>
    <row r="34" spans="1:5" s="22" customFormat="1" ht="15">
      <c r="A34" s="23" t="s">
        <v>21</v>
      </c>
      <c r="B34" s="24" t="s">
        <v>3</v>
      </c>
      <c r="C34" s="24" t="s">
        <v>5</v>
      </c>
      <c r="D34" s="15">
        <f>16889.2+529.767+0.59928+10706.76</f>
        <v>28126.32628</v>
      </c>
      <c r="E34" s="21"/>
    </row>
    <row r="35" spans="1:5" s="22" customFormat="1" ht="15">
      <c r="A35" s="23" t="s">
        <v>15</v>
      </c>
      <c r="B35" s="24" t="s">
        <v>3</v>
      </c>
      <c r="C35" s="24" t="s">
        <v>6</v>
      </c>
      <c r="D35" s="15">
        <f>11557.7+1468.2+94.5+147.8+3367.65855+60.5+2659.55448</f>
        <v>19355.91303</v>
      </c>
      <c r="E35" s="21"/>
    </row>
    <row r="36" spans="1:5" s="22" customFormat="1" ht="18" customHeight="1">
      <c r="A36" s="25" t="s">
        <v>46</v>
      </c>
      <c r="B36" s="8" t="s">
        <v>47</v>
      </c>
      <c r="C36" s="8" t="s">
        <v>4</v>
      </c>
      <c r="D36" s="14">
        <f>D37</f>
        <v>6.7</v>
      </c>
      <c r="E36" s="21"/>
    </row>
    <row r="37" spans="1:5" s="22" customFormat="1" ht="15">
      <c r="A37" s="26" t="s">
        <v>48</v>
      </c>
      <c r="B37" s="9" t="s">
        <v>47</v>
      </c>
      <c r="C37" s="9" t="s">
        <v>3</v>
      </c>
      <c r="D37" s="15">
        <v>6.7</v>
      </c>
      <c r="E37" s="21"/>
    </row>
    <row r="38" spans="1:5" s="22" customFormat="1" ht="18" customHeight="1">
      <c r="A38" s="19" t="s">
        <v>50</v>
      </c>
      <c r="B38" s="20" t="s">
        <v>7</v>
      </c>
      <c r="C38" s="20" t="s">
        <v>4</v>
      </c>
      <c r="D38" s="16">
        <f>D39+D40+D41</f>
        <v>19031.722200000004</v>
      </c>
      <c r="E38" s="21"/>
    </row>
    <row r="39" spans="1:5" s="22" customFormat="1" ht="15">
      <c r="A39" s="23" t="s">
        <v>22</v>
      </c>
      <c r="B39" s="24" t="s">
        <v>7</v>
      </c>
      <c r="C39" s="24" t="s">
        <v>1</v>
      </c>
      <c r="D39" s="15">
        <f>17173.5+345.399+84.204+19.97349+6.03199+19.97349+6.03199</f>
        <v>17655.113960000002</v>
      </c>
      <c r="E39" s="21"/>
    </row>
    <row r="40" spans="1:5" s="22" customFormat="1" ht="15">
      <c r="A40" s="23" t="s">
        <v>23</v>
      </c>
      <c r="B40" s="24" t="s">
        <v>7</v>
      </c>
      <c r="C40" s="24" t="s">
        <v>5</v>
      </c>
      <c r="D40" s="15">
        <f>882.2+29.96024+9.048</f>
        <v>921.20824</v>
      </c>
      <c r="E40" s="21"/>
    </row>
    <row r="41" spans="1:5" s="22" customFormat="1" ht="16.5" customHeight="1">
      <c r="A41" s="23" t="s">
        <v>44</v>
      </c>
      <c r="B41" s="24" t="s">
        <v>7</v>
      </c>
      <c r="C41" s="24" t="s">
        <v>2</v>
      </c>
      <c r="D41" s="15">
        <v>455.4</v>
      </c>
      <c r="E41" s="21"/>
    </row>
    <row r="42" spans="1:5" s="22" customFormat="1" ht="21" customHeight="1">
      <c r="A42" s="27" t="s">
        <v>27</v>
      </c>
      <c r="B42" s="20" t="s">
        <v>13</v>
      </c>
      <c r="C42" s="20" t="s">
        <v>4</v>
      </c>
      <c r="D42" s="14">
        <f>D43</f>
        <v>1244.1</v>
      </c>
      <c r="E42" s="21"/>
    </row>
    <row r="43" spans="1:5" s="22" customFormat="1" ht="15">
      <c r="A43" s="28" t="s">
        <v>28</v>
      </c>
      <c r="B43" s="24" t="s">
        <v>13</v>
      </c>
      <c r="C43" s="24" t="s">
        <v>1</v>
      </c>
      <c r="D43" s="15">
        <v>1244.1</v>
      </c>
      <c r="E43" s="21"/>
    </row>
    <row r="44" spans="1:5" s="22" customFormat="1" ht="16.5" customHeight="1">
      <c r="A44" s="19" t="s">
        <v>34</v>
      </c>
      <c r="B44" s="20" t="s">
        <v>33</v>
      </c>
      <c r="C44" s="20" t="s">
        <v>4</v>
      </c>
      <c r="D44" s="14">
        <f>D45</f>
        <v>172.9</v>
      </c>
      <c r="E44" s="21"/>
    </row>
    <row r="45" spans="1:5" s="22" customFormat="1" ht="15">
      <c r="A45" s="23" t="s">
        <v>35</v>
      </c>
      <c r="B45" s="24" t="s">
        <v>33</v>
      </c>
      <c r="C45" s="24" t="s">
        <v>1</v>
      </c>
      <c r="D45" s="15">
        <v>172.9</v>
      </c>
      <c r="E45" s="21"/>
    </row>
    <row r="46" spans="1:6" s="29" customFormat="1" ht="21" customHeight="1">
      <c r="A46" s="19" t="s">
        <v>38</v>
      </c>
      <c r="B46" s="23"/>
      <c r="C46" s="23"/>
      <c r="D46" s="14">
        <f>D13+D19+D21+D25+D32+D38+D42+D44+D36</f>
        <v>210604.53926000005</v>
      </c>
      <c r="E46" s="21"/>
      <c r="F46" s="32"/>
    </row>
    <row r="47" ht="12.75">
      <c r="D47" s="11"/>
    </row>
    <row r="48" ht="12.75">
      <c r="D48" s="30">
        <v>174560.3</v>
      </c>
    </row>
    <row r="50" ht="12.75">
      <c r="D50" s="17">
        <f>D48-D46</f>
        <v>-36044.23926000006</v>
      </c>
    </row>
  </sheetData>
  <sheetProtection/>
  <mergeCells count="9">
    <mergeCell ref="A6:D7"/>
    <mergeCell ref="A10:A11"/>
    <mergeCell ref="B10:B11"/>
    <mergeCell ref="C10:C11"/>
    <mergeCell ref="D10:D11"/>
    <mergeCell ref="B1:D1"/>
    <mergeCell ref="B2:D2"/>
    <mergeCell ref="B3:D3"/>
    <mergeCell ref="B4:D4"/>
  </mergeCells>
  <printOptions/>
  <pageMargins left="0.7086614173228347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р.п.Новоаганск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Ольга</cp:lastModifiedBy>
  <cp:lastPrinted>2021-02-09T07:38:11Z</cp:lastPrinted>
  <dcterms:created xsi:type="dcterms:W3CDTF">2005-10-28T05:59:23Z</dcterms:created>
  <dcterms:modified xsi:type="dcterms:W3CDTF">2021-02-09T07:38:16Z</dcterms:modified>
  <cp:category/>
  <cp:version/>
  <cp:contentType/>
  <cp:contentStatus/>
</cp:coreProperties>
</file>