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0170" activeTab="1"/>
  </bookViews>
  <sheets>
    <sheet name="деньги" sheetId="3" r:id="rId1"/>
    <sheet name="3 квартал 2017" sheetId="1" r:id="rId2"/>
    <sheet name="Лист1" sheetId="4" r:id="rId3"/>
    <sheet name="Лист2" sheetId="5" r:id="rId4"/>
  </sheets>
  <definedNames>
    <definedName name="_xlnm.Print_Titles" localSheetId="1">'3 квартал 2017'!$13:$15</definedName>
    <definedName name="_xlnm.Print_Area" localSheetId="1">'3 квартал 2017'!$A$1:$O$276</definedName>
  </definedNames>
  <calcPr calcId="145621"/>
</workbook>
</file>

<file path=xl/calcChain.xml><?xml version="1.0" encoding="utf-8"?>
<calcChain xmlns="http://schemas.openxmlformats.org/spreadsheetml/2006/main">
  <c r="I212" i="1" l="1"/>
  <c r="I132" i="1"/>
  <c r="K180" i="1"/>
  <c r="K132" i="1" s="1"/>
  <c r="K148" i="1"/>
  <c r="M23" i="5"/>
  <c r="M27" i="5" s="1"/>
  <c r="N27" i="5" s="1"/>
  <c r="K212" i="1" l="1"/>
  <c r="G24" i="5"/>
  <c r="G25" i="5"/>
  <c r="G26" i="5"/>
  <c r="G27" i="5"/>
  <c r="G23" i="5"/>
  <c r="G28" i="5" s="1"/>
  <c r="L196" i="1"/>
  <c r="L90" i="1"/>
  <c r="K72" i="1"/>
  <c r="L72" i="1" s="1"/>
  <c r="K48" i="1"/>
  <c r="K24" i="1" s="1"/>
  <c r="K19" i="1" s="1"/>
  <c r="K120" i="1"/>
  <c r="K85" i="1" l="1"/>
  <c r="L85" i="1" s="1"/>
  <c r="I151" i="1"/>
  <c r="K151" i="1"/>
  <c r="L106" i="1"/>
  <c r="K101" i="1"/>
  <c r="L101" i="1" s="1"/>
  <c r="I143" i="1"/>
  <c r="K143" i="1"/>
  <c r="L32" i="1"/>
  <c r="H9" i="5"/>
  <c r="H10" i="5"/>
  <c r="H11" i="5"/>
  <c r="H12" i="5"/>
  <c r="H13" i="5"/>
  <c r="H14" i="5"/>
  <c r="H15" i="5"/>
  <c r="H16" i="5"/>
  <c r="H8" i="5"/>
  <c r="H17" i="5" l="1"/>
  <c r="L17" i="5" s="1"/>
  <c r="F212" i="1"/>
  <c r="F207" i="1"/>
  <c r="F132" i="1"/>
  <c r="F127" i="1"/>
  <c r="G132" i="1"/>
  <c r="H182" i="4"/>
  <c r="H183" i="4"/>
  <c r="H184" i="4"/>
  <c r="H185" i="4"/>
  <c r="H186" i="4"/>
  <c r="H187" i="4"/>
  <c r="F177" i="4"/>
  <c r="J48" i="1"/>
  <c r="C13" i="4"/>
  <c r="F13" i="4"/>
  <c r="L13" i="4"/>
  <c r="P13" i="4"/>
  <c r="U13" i="4"/>
  <c r="K7" i="3"/>
  <c r="M191" i="1"/>
  <c r="K191" i="1"/>
  <c r="L191" i="1" s="1"/>
  <c r="I191" i="1"/>
  <c r="G191" i="1"/>
  <c r="G199" i="1"/>
  <c r="I199" i="1"/>
  <c r="K199" i="1"/>
  <c r="M199" i="1"/>
  <c r="J175" i="1"/>
  <c r="M175" i="1"/>
  <c r="K175" i="1"/>
  <c r="G175" i="1"/>
  <c r="C8" i="3"/>
  <c r="H148" i="1"/>
  <c r="F24" i="1"/>
  <c r="L24" i="1" s="1"/>
  <c r="F75" i="1"/>
  <c r="F82" i="1"/>
  <c r="F122" i="1" s="1"/>
  <c r="G22" i="1"/>
  <c r="K82" i="1"/>
  <c r="N67" i="1"/>
  <c r="M67" i="1"/>
  <c r="K67" i="1"/>
  <c r="L67" i="1" s="1"/>
  <c r="G67" i="1"/>
  <c r="M117" i="1"/>
  <c r="M75" i="1"/>
  <c r="N148" i="1"/>
  <c r="G43" i="1"/>
  <c r="H43" i="1" s="1"/>
  <c r="L156" i="1"/>
  <c r="M135" i="1"/>
  <c r="K135" i="1"/>
  <c r="M217" i="1"/>
  <c r="M249" i="1"/>
  <c r="K217" i="1"/>
  <c r="L217" i="1" s="1"/>
  <c r="I217" i="1"/>
  <c r="I249" i="1" s="1"/>
  <c r="J249" i="1" s="1"/>
  <c r="G217" i="1"/>
  <c r="G249" i="1" s="1"/>
  <c r="M183" i="1"/>
  <c r="M169" i="1" s="1"/>
  <c r="M167" i="1" s="1"/>
  <c r="K183" i="1"/>
  <c r="K167" i="1"/>
  <c r="I183" i="1"/>
  <c r="I167" i="1"/>
  <c r="G183" i="1"/>
  <c r="G169" i="1" s="1"/>
  <c r="G167" i="1" s="1"/>
  <c r="M159" i="1"/>
  <c r="K159" i="1"/>
  <c r="I159" i="1"/>
  <c r="G159" i="1"/>
  <c r="G151" i="1"/>
  <c r="I101" i="1"/>
  <c r="K109" i="1"/>
  <c r="K75" i="1" s="1"/>
  <c r="I109" i="1"/>
  <c r="K51" i="1"/>
  <c r="M35" i="1"/>
  <c r="M19" i="1" s="1"/>
  <c r="K35" i="1"/>
  <c r="I35" i="1"/>
  <c r="I32" i="1"/>
  <c r="G35" i="1"/>
  <c r="K27" i="1"/>
  <c r="L27" i="1" s="1"/>
  <c r="J156" i="1"/>
  <c r="IV6" i="3"/>
  <c r="G59" i="1"/>
  <c r="G135" i="1"/>
  <c r="G130" i="1"/>
  <c r="I130" i="1"/>
  <c r="I127" i="1" s="1"/>
  <c r="K130" i="1"/>
  <c r="K127" i="1" s="1"/>
  <c r="M130" i="1"/>
  <c r="J82" i="1"/>
  <c r="F130" i="1"/>
  <c r="F120" i="1"/>
  <c r="G90" i="1"/>
  <c r="G85" i="1" s="1"/>
  <c r="I78" i="1"/>
  <c r="I120" i="1" s="1"/>
  <c r="G78" i="1"/>
  <c r="G120" i="1" s="1"/>
  <c r="M122" i="1"/>
  <c r="G212" i="1"/>
  <c r="M59" i="1"/>
  <c r="K59" i="1"/>
  <c r="I59" i="1"/>
  <c r="I51" i="1"/>
  <c r="G109" i="1"/>
  <c r="G106" i="1" s="1"/>
  <c r="G51" i="1"/>
  <c r="F35" i="1"/>
  <c r="F51" i="1"/>
  <c r="F117" i="1" s="1"/>
  <c r="N117" i="1" s="1"/>
  <c r="N143" i="1"/>
  <c r="J222" i="1"/>
  <c r="J254" i="1"/>
  <c r="J233" i="1"/>
  <c r="J238" i="1"/>
  <c r="J172" i="1"/>
  <c r="N59" i="1"/>
  <c r="L59" i="1"/>
  <c r="J32" i="1"/>
  <c r="J27" i="1"/>
  <c r="IV2" i="3"/>
  <c r="IV3" i="3"/>
  <c r="IV4" i="3"/>
  <c r="IV5" i="3"/>
  <c r="IV7" i="3"/>
  <c r="IV8" i="3"/>
  <c r="IV9" i="3"/>
  <c r="IV10" i="3"/>
  <c r="IV11" i="3"/>
  <c r="IV12" i="3"/>
  <c r="IV13" i="3"/>
  <c r="IV20" i="3"/>
  <c r="G137" i="1"/>
  <c r="G251" i="1"/>
  <c r="G252" i="1"/>
  <c r="G253" i="1"/>
  <c r="G255" i="1"/>
  <c r="H48" i="1"/>
  <c r="G119" i="1"/>
  <c r="J59" i="1"/>
  <c r="J51" i="1"/>
  <c r="M120" i="1"/>
  <c r="N48" i="1"/>
  <c r="N24" i="1"/>
  <c r="N19" i="1" s="1"/>
  <c r="M212" i="1"/>
  <c r="J167" i="1"/>
  <c r="H143" i="1"/>
  <c r="G24" i="1"/>
  <c r="H24" i="1" s="1"/>
  <c r="N262" i="1"/>
  <c r="L212" i="1"/>
  <c r="N212" i="1"/>
  <c r="J148" i="1"/>
  <c r="K249" i="1"/>
  <c r="L249" i="1" s="1"/>
  <c r="J212" i="1"/>
  <c r="J143" i="1"/>
  <c r="H212" i="1"/>
  <c r="I75" i="1"/>
  <c r="G19" i="1"/>
  <c r="K43" i="1"/>
  <c r="L43" i="1" s="1"/>
  <c r="L48" i="1"/>
  <c r="L148" i="1"/>
  <c r="M281" i="1"/>
  <c r="J43" i="1"/>
  <c r="I27" i="1" l="1"/>
  <c r="I24" i="1"/>
  <c r="L75" i="1"/>
  <c r="K117" i="1"/>
  <c r="J127" i="1"/>
  <c r="I207" i="1"/>
  <c r="K122" i="1"/>
  <c r="K262" i="1" s="1"/>
  <c r="K257" i="1" s="1"/>
  <c r="L82" i="1"/>
  <c r="N122" i="1"/>
  <c r="K207" i="1"/>
  <c r="I257" i="1"/>
  <c r="W13" i="4"/>
  <c r="J132" i="1"/>
  <c r="H132" i="1"/>
  <c r="H167" i="1"/>
  <c r="G127" i="1"/>
  <c r="H127" i="1" s="1"/>
  <c r="G207" i="1"/>
  <c r="H207" i="1" s="1"/>
  <c r="J207" i="1"/>
  <c r="G101" i="1"/>
  <c r="G117" i="1" s="1"/>
  <c r="H117" i="1" s="1"/>
  <c r="G122" i="1"/>
  <c r="G82" i="1"/>
  <c r="H82" i="1" s="1"/>
  <c r="I262" i="1"/>
  <c r="J262" i="1" s="1"/>
  <c r="I19" i="1"/>
  <c r="I117" i="1" s="1"/>
  <c r="J117" i="1" s="1"/>
  <c r="M207" i="1"/>
  <c r="M127" i="1"/>
  <c r="N127" i="1" s="1"/>
  <c r="G75" i="1"/>
  <c r="H75" i="1" s="1"/>
  <c r="L117" i="1"/>
  <c r="F19" i="1"/>
  <c r="F257" i="1"/>
  <c r="N257" i="1" s="1"/>
  <c r="H19" i="1" l="1"/>
  <c r="L19" i="1"/>
  <c r="I122" i="1"/>
  <c r="J122" i="1" s="1"/>
  <c r="J24" i="1"/>
  <c r="L122" i="1"/>
  <c r="J19" i="1"/>
  <c r="N207" i="1"/>
  <c r="M132" i="1"/>
  <c r="N132" i="1" s="1"/>
  <c r="H122" i="1"/>
  <c r="G262" i="1"/>
  <c r="H262" i="1" s="1"/>
  <c r="J257" i="1"/>
  <c r="G257" i="1"/>
  <c r="H257" i="1" s="1"/>
  <c r="L143" i="1" l="1"/>
  <c r="L207" i="1" l="1"/>
  <c r="L132" i="1" s="1"/>
  <c r="L262" i="1"/>
</calcChain>
</file>

<file path=xl/sharedStrings.xml><?xml version="1.0" encoding="utf-8"?>
<sst xmlns="http://schemas.openxmlformats.org/spreadsheetml/2006/main" count="429" uniqueCount="167">
  <si>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</si>
  <si>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</si>
  <si>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</si>
  <si>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</si>
  <si>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</si>
  <si>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</si>
  <si>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</si>
  <si>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</si>
  <si>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</si>
  <si>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</si>
  <si>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</si>
  <si>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</si>
  <si>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</si>
  <si>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</si>
  <si>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</si>
  <si>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</si>
  <si>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</si>
  <si>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</si>
  <si>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</si>
  <si>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</si>
  <si>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</si>
  <si>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</si>
  <si>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</si>
  <si>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</si>
  <si>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Результаты реализации мероприятия  на ____________ 2015 года  (достижение основных целевых показателей) план/факт:</t>
  </si>
  <si>
    <t>Ответственный исполнитель:  Ковпака Д.И.</t>
  </si>
  <si>
    <t>Осуществление через СМИ информационных сообщений, трансляцию видеорепортажей, публикацию статей и заметок, с целью предупреждения чрез-вычайных ситуаций, изготов-ление памяток, листовок</t>
  </si>
  <si>
    <t xml:space="preserve">Повышение квалификации
должностных лиц в области ГО и ЧС
</t>
  </si>
  <si>
    <t>Приобретение и установка информационных аншлагов</t>
  </si>
  <si>
    <t xml:space="preserve">Приобретение
пожарно-технического 
оборудования и запасных частей к ним
</t>
  </si>
  <si>
    <t xml:space="preserve">Содержание и ремонт наружных источников противопожарного водоснабжения на территории поселения 
пожарно-технического 
оборудования и запасных частей к ним
</t>
  </si>
  <si>
    <t xml:space="preserve">Предоставление субсидий для общественного учреждения «Добровольная пожарная дру-жина городского поселения Новоаганск» </t>
  </si>
  <si>
    <t>3.1.</t>
  </si>
  <si>
    <t>Изготовление, приобретение плакатов, буклетов, памяток и рекомендаций для учреждений, предприятий, организаций, расположенных на территории городского поселения по анти-террористической тематике</t>
  </si>
  <si>
    <t>Август</t>
  </si>
  <si>
    <t>июнь</t>
  </si>
  <si>
    <t>май-сентябрь</t>
  </si>
  <si>
    <t>январь-декабрь</t>
  </si>
  <si>
    <t>январь-февраль</t>
  </si>
  <si>
    <t>Итого по подпрограмме 3</t>
  </si>
  <si>
    <t>июнь-сентябрь</t>
  </si>
  <si>
    <t>июнь-ноябрь</t>
  </si>
  <si>
    <t>Июнь</t>
  </si>
  <si>
    <t>-</t>
  </si>
  <si>
    <t xml:space="preserve"> Январь - декабрь </t>
  </si>
  <si>
    <t xml:space="preserve">                      (отчетный период)</t>
  </si>
  <si>
    <t xml:space="preserve">Программа утверждена постановлением администрации городского поселения Новоаганск от 20.12.2013 № 427: 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</si>
  <si>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</si>
  <si>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</si>
  <si>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</si>
  <si>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</si>
  <si>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</si>
  <si>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</si>
  <si>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Приобретение источников звуковых сигналов в целях опове-щения населения СО-100Р</t>
  </si>
  <si>
    <t xml:space="preserve">Подключение к электроснабжению дополнительной системы оповещения (сирены) С – 40)
</t>
  </si>
  <si>
    <t>Исполнено в 2014 году</t>
  </si>
  <si>
    <t xml:space="preserve">Проведение обследования водных объектов специализи-рованными организациями на предмет соответствия исполь-зования для мест массового отдыха населения </t>
  </si>
  <si>
    <t>Всего по подпрограмме 1:</t>
  </si>
  <si>
    <t xml:space="preserve">Оплата работы дежурных спасателей на период купального сезона </t>
  </si>
  <si>
    <t>1.2.1</t>
  </si>
  <si>
    <t>1.2.2</t>
  </si>
  <si>
    <t>1.2.3</t>
  </si>
  <si>
    <t>1.2.4</t>
  </si>
  <si>
    <t>1.1.1</t>
  </si>
  <si>
    <t>1.1.2.</t>
  </si>
  <si>
    <t>1.1.3.</t>
  </si>
  <si>
    <t>1.1.4.</t>
  </si>
  <si>
    <t>1.1.5.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</si>
  <si>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</si>
  <si>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</si>
  <si>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Повышение уровня защиты граждан от чрезвычайных ситуаций природного и техногенного характера</t>
  </si>
  <si>
    <t>1.2</t>
  </si>
  <si>
    <t>Организация и осуществление мероприятий по безопасности людей на водных объектах</t>
  </si>
  <si>
    <t>1.1.2</t>
  </si>
  <si>
    <t>1.1.3</t>
  </si>
  <si>
    <t>1.1.4</t>
  </si>
  <si>
    <t>2.1.2</t>
  </si>
  <si>
    <t>2.1.3</t>
  </si>
  <si>
    <t>2.1.4</t>
  </si>
  <si>
    <t>2.1.5</t>
  </si>
  <si>
    <t>2.1.6</t>
  </si>
  <si>
    <t>2.1.1</t>
  </si>
  <si>
    <t>3.1.1</t>
  </si>
  <si>
    <t>3.1.2</t>
  </si>
  <si>
    <t>3.1.3</t>
  </si>
  <si>
    <t>2.1</t>
  </si>
  <si>
    <t>Проведение проти-вопожарных  инст-руктажей, занятий, лекций, бесед с на-селением на проти-вопожарную тема-тику</t>
  </si>
  <si>
    <t>Разработка право-вых актов в сфере профилактики тер-роризма и экстре-мизма на террито-рии поселения.</t>
  </si>
  <si>
    <t>Количество инфор-мационных объяв-лений через каналы средств массовой информации (теле-виденье, газеты, ин-тернет)</t>
  </si>
  <si>
    <t>Осуществление  профилактических мер антитеррористической и  антиэкстремистской направленности.</t>
  </si>
  <si>
    <t xml:space="preserve">Создание и содержание минерализованных полос
</t>
  </si>
  <si>
    <t xml:space="preserve">Приобретение (запасов) материальных ресурсов городского по-селения  для предупреждения и ликвидации природных по-жаров (расходные запчасти на мотопомпы, рукава, топливо, масла, сухой паек)  </t>
  </si>
  <si>
    <t>Обеспечение первичных мер пожарной безопасности в границах поселения</t>
  </si>
  <si>
    <t>Мероприятия не предусматривают финансирование</t>
  </si>
  <si>
    <t xml:space="preserve">                                       (должность)                                                                        (подпись)                (Ф.И.О.)               (номер телефона)</t>
  </si>
  <si>
    <t xml:space="preserve">  (Ф.И.О.)                                             (подпись)</t>
  </si>
  <si>
    <t>в 2016 году не планировалось</t>
  </si>
  <si>
    <t>Обслуживание систем оповещения (сирены С-40)</t>
  </si>
  <si>
    <t>Задача 1 Предупреждение и ликвидация чрезвычайных ситуаций, в том числе организация и осуществление мероприятий по безопасности людей на водных объектах</t>
  </si>
  <si>
    <t xml:space="preserve"> Подпрограмма 1«Реализация государственной политики в области гражданской обороны, защиты населения и территории поселения от чрезвычайных ситуаций»</t>
  </si>
  <si>
    <t>Цель Повышение уровня защиты граждан от чрезвычайных ситуаций природного и техногенного характера, повышение уровня безопас-ности на водных объектах, а также противодействие проявлениям экстремизма.</t>
  </si>
  <si>
    <t>Задача 2 Обеспечение первичных мер пожарной безопасности в границах поселения</t>
  </si>
  <si>
    <t>Подпрограмма 2«Укрепление пожарной безопасности в поселении»</t>
  </si>
  <si>
    <t xml:space="preserve">Задача 3 Осуществление  профилактических мер антитеррористической и  антиэкстремистской направленности. </t>
  </si>
  <si>
    <t>Подпрограмма 3«Противодействие экстремизму и профилактика терроризма на территории поселения»</t>
  </si>
  <si>
    <t>без финансирования</t>
  </si>
  <si>
    <t>Начальник службы по делам ГО,ЧС и ПБ</t>
  </si>
  <si>
    <t>Д.И. Ковпака     51-033</t>
  </si>
  <si>
    <t>Мероприятия по созданию общественных спасательных постов в местах массового отдыха людей  на водных объек-тах (профессиональная подготовка спасателей, пропаганда правил поведения, оснащение  наглядной агитацией, оборудованием и снаряжением, предметами для оказания первой медицинской помощи</t>
  </si>
  <si>
    <t>Всего по подпрограмме 3:</t>
  </si>
  <si>
    <t>1.1.6.</t>
  </si>
  <si>
    <t>_«Защита населения и территории городского поселения Новоаганск от чрезвычайных ситуаций, обеспечение безопасности на 2014 - 2019 годы»</t>
  </si>
  <si>
    <t>оплата  выполненные работы в декабре 2016, январь-февраль 2017 года</t>
  </si>
  <si>
    <t>В теущем году не запланировано</t>
  </si>
  <si>
    <t xml:space="preserve">на 2017 год не запланировано </t>
  </si>
  <si>
    <t>оплата по счету за выполненные работы в декабре 2016 года  произведена в январе 2017 по фактическому выполнению и выставлению счета</t>
  </si>
  <si>
    <t>Исполнение мероприятия в  соответствии с условиями договора с ООО "Электроналадчик"  заключен договор от 28.11.2016г. № 28/11/16 за 2016 год.</t>
  </si>
  <si>
    <t>2.1.7</t>
  </si>
  <si>
    <t>Техническое обслуживание проти-вопожарной насосной станции</t>
  </si>
  <si>
    <t>Мероприятия  запланированы в 3-ем квартале 2017 года, после выполнения ремонтных работ</t>
  </si>
  <si>
    <t>(в редакции  от 09.06.2017_№_207)</t>
  </si>
  <si>
    <t>Объемы финансирования всего на 2017 год, тыс. руб.</t>
  </si>
  <si>
    <t>Исполнено на 01.04.2017</t>
  </si>
  <si>
    <t>Исполнено на 01.07.2017</t>
  </si>
  <si>
    <t>Исполнено на  01.10.2017</t>
  </si>
  <si>
    <t xml:space="preserve">Исполнено на 31.12.2017 год </t>
  </si>
  <si>
    <t xml:space="preserve">Приобретение переносного барьерного ограждения
</t>
  </si>
  <si>
    <t xml:space="preserve">Мероприятия заплнированны на 2-й квартал  2017 года, МК №152 от 14.04.2017 ООО "Уральские металлоконструкции" </t>
  </si>
  <si>
    <t>Изготовление печатной продукции договор ИП Рамазанова Елена Михайловна №003 от 14.03.2017 года на изготовление банеров</t>
  </si>
  <si>
    <t>Страхование чле-нов  общественно-го учреждения «Добровольная пожарная дружина городского поселе-ния Новоаганск»</t>
  </si>
  <si>
    <t xml:space="preserve">договор на страхование добровольных пожарных дружинников от несчастных случаев №12-0200147-04/17 от 26.04.2017, застраховано 15 человек на три летних месяца, экономия по страхованию составила 6.100 рублей от запланированных 10 т.руб </t>
  </si>
  <si>
    <t>2.1.8</t>
  </si>
  <si>
    <t>Приобретение и установка авто-номных пожарных извещателей</t>
  </si>
  <si>
    <t>2.1.9</t>
  </si>
  <si>
    <t>3.1.1.</t>
  </si>
  <si>
    <t>3.1.3.</t>
  </si>
  <si>
    <t>исполнено</t>
  </si>
  <si>
    <t>6.,800</t>
  </si>
  <si>
    <t>Электроналадчик</t>
  </si>
  <si>
    <t>Широков</t>
  </si>
  <si>
    <t>Рамазанова</t>
  </si>
  <si>
    <t>ИП Иванов</t>
  </si>
  <si>
    <t xml:space="preserve">Капитал строй </t>
  </si>
  <si>
    <t>Биржа</t>
  </si>
  <si>
    <t>АТЕМС</t>
  </si>
  <si>
    <t>Ханенко</t>
  </si>
  <si>
    <t>АМЖКУ</t>
  </si>
  <si>
    <t xml:space="preserve"> Изготовление листовок, памяток, договор №3 от 08.08.17г ИП Широков Б.В. (сумма 6350р). Изготовление плаката, договор  №25 от 01.08.17г  ИП Рамазанова Е.М. (сумма  450.)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</si>
  <si>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3 квартал  2017 года</t>
    </r>
  </si>
  <si>
    <t>Мероприятия  не проводились, т.к. пляж не открывался в  2017 году.</t>
  </si>
  <si>
    <t xml:space="preserve">ДОГОВОР №9 от 16.06.17 г ИП Иванов И.В. на оказание услуг дежурного спасателя  на пляжной зоне озера Магылор.
От «16 »  июня  2017 г. с ИП Ивановым И.В.
</t>
  </si>
  <si>
    <t>Мероприятия  не выполнялись. Не было необходимости.</t>
  </si>
  <si>
    <t>Договор №25 от 12.05.15 ИП Ханенко С.Я. Работы по обновлению минерализованных полос.</t>
  </si>
  <si>
    <t>Заявка на предоставление субсидии от добровольной пожарной дружины в  2017 году не поступала.</t>
  </si>
  <si>
    <t>Реализация мероприятий в рамках муниципального контракта от 10.12.2015 №МК 1774 с ООО "АГАНТеплоЭнергоМонтажСервисСтрой" за 2016 год, сумма 24988,86 рублей. Реализация мероприятий в рамках муниципального контракта от 24.01.2017 №МК 1941 с ООО "Капиталстрой" в 2017 году, покупка пожарного гидранта по договору №21 от 01.06.2017 с ООО "Промпожсервис". Муниципальный контракт  №1102 от 19.07.17  ООО "АГАНТеплоЭнергоМонтажСервисСтрой" на мероприятия по ремонту наружнего противопожарного водоснабжения. Работы по отогреву пожарного водовода, договор №Ю-073\16 от 01.05.17 с АО "АМЖКУ".</t>
  </si>
  <si>
    <t>Изготовление информационных стендов , договор №25 от 01.08.17г  ИП Рамазанова. 9000 рублей направлены за счет  экономии с п.1.2.2. данной программы.</t>
  </si>
  <si>
    <t>Приобретение автономных пожарных извещателей, ООО "Биржа", договор №Т27872О от 01.08.17г.</t>
  </si>
  <si>
    <t>1.1.1.</t>
  </si>
  <si>
    <t>1.2.1.</t>
  </si>
  <si>
    <t>1.2.3.</t>
  </si>
  <si>
    <t>итого</t>
  </si>
  <si>
    <t>2.1.2.</t>
  </si>
  <si>
    <t>3 кв</t>
  </si>
  <si>
    <t>2 кв</t>
  </si>
  <si>
    <t>2.1.3.</t>
  </si>
  <si>
    <t>2.1.6.</t>
  </si>
  <si>
    <t>2.1.8.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</si>
</sst>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0"/>
    <numFmt numFmtId="168" formatCode="0.00000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2" fillId="0" borderId="0"/>
    <xf numFmtId="43" fontId="1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164" fontId="9" fillId="0" borderId="1" xfId="2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5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2" fillId="0" borderId="6" xfId="0" applyFont="1" applyFill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164" fontId="10" fillId="0" borderId="4" xfId="0" applyNumberFormat="1" applyFont="1" applyFill="1" applyBorder="1" applyAlignment="1" applyProtection="1">
      <alignment horizontal="right" vertical="center"/>
      <protection locked="0"/>
    </xf>
    <xf numFmtId="16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8" xfId="0" applyNumberFormat="1" applyFont="1" applyFill="1" applyBorder="1" applyAlignment="1" applyProtection="1">
      <alignment horizontal="right" vertical="center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2" fontId="12" fillId="0" borderId="6" xfId="0" applyNumberFormat="1" applyFont="1" applyFill="1" applyBorder="1" applyAlignment="1" applyProtection="1">
      <alignment vertical="center" wrapText="1"/>
      <protection locked="0"/>
    </xf>
    <xf numFmtId="2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4" xfId="2" applyNumberFormat="1" applyFont="1" applyFill="1" applyBorder="1" applyAlignment="1" applyProtection="1">
      <alignment vertical="center" wrapText="1"/>
      <protection locked="0"/>
    </xf>
    <xf numFmtId="164" fontId="9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165" fontId="9" fillId="0" borderId="6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 wrapText="1"/>
    </xf>
    <xf numFmtId="165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5" xfId="2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horizontal="right" vertical="center"/>
      <protection locked="0"/>
    </xf>
    <xf numFmtId="165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4" xfId="0" applyNumberFormat="1" applyFont="1" applyFill="1" applyBorder="1" applyAlignment="1" applyProtection="1">
      <alignment horizontal="right" vertical="center"/>
    </xf>
    <xf numFmtId="165" fontId="9" fillId="0" borderId="5" xfId="2" applyNumberFormat="1" applyFont="1" applyFill="1" applyBorder="1" applyAlignment="1" applyProtection="1">
      <alignment vertical="center" wrapText="1"/>
      <protection locked="0"/>
    </xf>
    <xf numFmtId="165" fontId="9" fillId="0" borderId="5" xfId="0" applyNumberFormat="1" applyFont="1" applyFill="1" applyBorder="1" applyAlignment="1" applyProtection="1">
      <alignment horizontal="right" vertical="center"/>
      <protection locked="0"/>
    </xf>
    <xf numFmtId="165" fontId="12" fillId="0" borderId="6" xfId="0" applyNumberFormat="1" applyFont="1" applyFill="1" applyBorder="1" applyAlignment="1" applyProtection="1">
      <alignment vertical="center" wrapText="1"/>
      <protection locked="0"/>
    </xf>
    <xf numFmtId="165" fontId="12" fillId="0" borderId="7" xfId="0" applyNumberFormat="1" applyFont="1" applyFill="1" applyBorder="1" applyAlignment="1" applyProtection="1">
      <alignment vertical="center" wrapText="1"/>
      <protection locked="0"/>
    </xf>
    <xf numFmtId="165" fontId="10" fillId="0" borderId="4" xfId="2" applyNumberFormat="1" applyFont="1" applyFill="1" applyBorder="1" applyAlignment="1" applyProtection="1">
      <alignment vertical="center" wrapText="1"/>
    </xf>
    <xf numFmtId="165" fontId="10" fillId="0" borderId="5" xfId="0" applyNumberFormat="1" applyFont="1" applyFill="1" applyBorder="1" applyAlignment="1" applyProtection="1">
      <alignment horizontal="right" vertical="center"/>
      <protection locked="0"/>
    </xf>
    <xf numFmtId="165" fontId="10" fillId="0" borderId="1" xfId="0" applyNumberFormat="1" applyFont="1" applyFill="1" applyBorder="1" applyAlignment="1" applyProtection="1">
      <alignment horizontal="right" vertical="center"/>
      <protection locked="0"/>
    </xf>
    <xf numFmtId="165" fontId="10" fillId="0" borderId="12" xfId="0" applyNumberFormat="1" applyFont="1" applyBorder="1" applyAlignment="1">
      <alignment horizontal="right" wrapText="1"/>
    </xf>
    <xf numFmtId="165" fontId="10" fillId="0" borderId="13" xfId="0" applyNumberFormat="1" applyFont="1" applyBorder="1" applyAlignment="1">
      <alignment horizontal="right"/>
    </xf>
    <xf numFmtId="0" fontId="0" fillId="0" borderId="0" xfId="0" applyFill="1"/>
    <xf numFmtId="165" fontId="10" fillId="0" borderId="12" xfId="0" applyNumberFormat="1" applyFont="1" applyFill="1" applyBorder="1" applyAlignment="1">
      <alignment horizontal="right" wrapText="1"/>
    </xf>
    <xf numFmtId="165" fontId="10" fillId="0" borderId="12" xfId="0" applyNumberFormat="1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4" xfId="2" applyNumberFormat="1" applyFont="1" applyFill="1" applyBorder="1" applyAlignment="1" applyProtection="1">
      <alignment vertical="center" wrapText="1"/>
      <protection locked="0"/>
    </xf>
    <xf numFmtId="165" fontId="10" fillId="0" borderId="15" xfId="0" applyNumberFormat="1" applyFont="1" applyBorder="1" applyAlignment="1">
      <alignment horizontal="right" wrapText="1"/>
    </xf>
    <xf numFmtId="165" fontId="10" fillId="0" borderId="15" xfId="0" applyNumberFormat="1" applyFont="1" applyBorder="1" applyAlignment="1">
      <alignment horizontal="right"/>
    </xf>
    <xf numFmtId="165" fontId="20" fillId="0" borderId="1" xfId="2" applyNumberFormat="1" applyFont="1" applyFill="1" applyBorder="1" applyAlignment="1" applyProtection="1">
      <alignment vertical="center" wrapText="1"/>
      <protection locked="0"/>
    </xf>
    <xf numFmtId="165" fontId="2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</xf>
    <xf numFmtId="165" fontId="20" fillId="0" borderId="4" xfId="2" applyNumberFormat="1" applyFont="1" applyFill="1" applyBorder="1" applyAlignment="1" applyProtection="1">
      <alignment vertical="center" wrapText="1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4" xfId="0" applyNumberFormat="1" applyFont="1" applyFill="1" applyBorder="1" applyAlignment="1" applyProtection="1">
      <alignment horizontal="right" vertical="center"/>
    </xf>
    <xf numFmtId="165" fontId="20" fillId="0" borderId="4" xfId="2" applyNumberFormat="1" applyFont="1" applyFill="1" applyBorder="1" applyAlignment="1" applyProtection="1">
      <alignment vertical="center" wrapText="1"/>
      <protection locked="0"/>
    </xf>
    <xf numFmtId="165" fontId="20" fillId="0" borderId="15" xfId="0" applyNumberFormat="1" applyFont="1" applyBorder="1" applyAlignment="1">
      <alignment horizontal="right" wrapText="1"/>
    </xf>
    <xf numFmtId="165" fontId="20" fillId="0" borderId="16" xfId="0" applyNumberFormat="1" applyFont="1" applyBorder="1" applyAlignment="1">
      <alignment horizontal="right" wrapText="1"/>
    </xf>
    <xf numFmtId="165" fontId="20" fillId="0" borderId="5" xfId="2" applyNumberFormat="1" applyFont="1" applyFill="1" applyBorder="1" applyAlignment="1" applyProtection="1">
      <alignment vertical="center" wrapText="1"/>
      <protection locked="0"/>
    </xf>
    <xf numFmtId="165" fontId="20" fillId="0" borderId="12" xfId="0" applyNumberFormat="1" applyFont="1" applyFill="1" applyBorder="1" applyAlignment="1">
      <alignment horizontal="right" wrapText="1"/>
    </xf>
    <xf numFmtId="4" fontId="20" fillId="0" borderId="5" xfId="0" applyNumberFormat="1" applyFont="1" applyFill="1" applyBorder="1" applyAlignment="1" applyProtection="1">
      <alignment vertical="center" wrapText="1"/>
      <protection locked="0"/>
    </xf>
    <xf numFmtId="4" fontId="20" fillId="0" borderId="4" xfId="0" applyNumberFormat="1" applyFont="1" applyFill="1" applyBorder="1" applyAlignment="1" applyProtection="1">
      <alignment vertical="center" wrapText="1"/>
      <protection locked="0"/>
    </xf>
    <xf numFmtId="165" fontId="10" fillId="0" borderId="6" xfId="2" applyNumberFormat="1" applyFont="1" applyFill="1" applyBorder="1" applyAlignment="1" applyProtection="1">
      <alignment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2" applyNumberFormat="1" applyFont="1" applyFill="1" applyBorder="1" applyAlignment="1" applyProtection="1">
      <alignment vertical="center" wrapText="1"/>
      <protection locked="0"/>
    </xf>
    <xf numFmtId="165" fontId="10" fillId="0" borderId="1" xfId="0" applyNumberFormat="1" applyFont="1" applyFill="1" applyBorder="1" applyAlignment="1" applyProtection="1">
      <alignment horizontal="right" vertical="center"/>
    </xf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65" fontId="10" fillId="0" borderId="0" xfId="2" applyNumberFormat="1" applyFont="1" applyFill="1" applyBorder="1" applyAlignment="1" applyProtection="1">
      <alignment vertical="center" wrapText="1"/>
      <protection locked="0"/>
    </xf>
    <xf numFmtId="165" fontId="9" fillId="0" borderId="0" xfId="2" applyNumberFormat="1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165" fontId="23" fillId="0" borderId="0" xfId="0" applyNumberFormat="1" applyFont="1" applyFill="1"/>
    <xf numFmtId="165" fontId="26" fillId="0" borderId="0" xfId="0" applyNumberFormat="1" applyFont="1" applyFill="1"/>
    <xf numFmtId="165" fontId="24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2" applyNumberFormat="1" applyFont="1" applyFill="1" applyBorder="1" applyAlignment="1" applyProtection="1">
      <alignment vertical="center" wrapText="1"/>
      <protection locked="0"/>
    </xf>
    <xf numFmtId="4" fontId="9" fillId="0" borderId="18" xfId="0" applyNumberFormat="1" applyFont="1" applyFill="1" applyBorder="1" applyAlignment="1" applyProtection="1">
      <alignment vertical="center" wrapText="1"/>
      <protection locked="0"/>
    </xf>
    <xf numFmtId="4" fontId="10" fillId="0" borderId="17" xfId="0" applyNumberFormat="1" applyFont="1" applyFill="1" applyBorder="1" applyAlignment="1" applyProtection="1">
      <alignment vertical="center" wrapText="1"/>
      <protection locked="0"/>
    </xf>
    <xf numFmtId="4" fontId="9" fillId="0" borderId="19" xfId="0" applyNumberFormat="1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Fill="1" applyBorder="1" applyAlignment="1" applyProtection="1">
      <alignment vertical="center" wrapText="1"/>
      <protection locked="0"/>
    </xf>
    <xf numFmtId="4" fontId="9" fillId="0" borderId="17" xfId="0" applyNumberFormat="1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20" fillId="0" borderId="1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/>
    <xf numFmtId="0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165" fontId="10" fillId="0" borderId="6" xfId="0" applyNumberFormat="1" applyFont="1" applyFill="1" applyBorder="1" applyAlignment="1" applyProtection="1">
      <alignment horizontal="right" vertical="center"/>
      <protection locked="0"/>
    </xf>
    <xf numFmtId="165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27" fillId="0" borderId="1" xfId="2" applyNumberFormat="1" applyFont="1" applyFill="1" applyBorder="1" applyAlignment="1" applyProtection="1">
      <alignment vertical="center" wrapText="1"/>
      <protection locked="0"/>
    </xf>
    <xf numFmtId="165" fontId="3" fillId="0" borderId="1" xfId="2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 vertical="center"/>
    </xf>
    <xf numFmtId="49" fontId="30" fillId="0" borderId="0" xfId="0" applyNumberFormat="1" applyFont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7" fontId="0" fillId="0" borderId="0" xfId="0" applyNumberFormat="1"/>
    <xf numFmtId="165" fontId="20" fillId="0" borderId="6" xfId="2" applyNumberFormat="1" applyFont="1" applyFill="1" applyBorder="1" applyAlignment="1" applyProtection="1">
      <alignment vertical="center" wrapText="1"/>
      <protection locked="0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0" fillId="3" borderId="0" xfId="0" applyFill="1"/>
    <xf numFmtId="0" fontId="3" fillId="3" borderId="0" xfId="0" applyFont="1" applyFill="1" applyBorder="1" applyAlignment="1"/>
    <xf numFmtId="0" fontId="4" fillId="3" borderId="0" xfId="0" applyFont="1" applyFill="1" applyAlignment="1">
      <alignment horizontal="left"/>
    </xf>
    <xf numFmtId="0" fontId="2" fillId="3" borderId="0" xfId="0" applyFont="1" applyFill="1"/>
    <xf numFmtId="0" fontId="5" fillId="3" borderId="0" xfId="0" applyFont="1" applyFill="1" applyAlignment="1"/>
    <xf numFmtId="0" fontId="5" fillId="3" borderId="0" xfId="0" applyFont="1" applyFill="1" applyBorder="1" applyAlignment="1"/>
    <xf numFmtId="0" fontId="2" fillId="3" borderId="0" xfId="0" applyFont="1" applyFill="1" applyBorder="1" applyAlignment="1"/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/>
    <xf numFmtId="165" fontId="9" fillId="3" borderId="1" xfId="2" applyNumberFormat="1" applyFont="1" applyFill="1" applyBorder="1" applyAlignment="1" applyProtection="1">
      <alignment vertical="center" wrapText="1"/>
      <protection locked="0"/>
    </xf>
    <xf numFmtId="165" fontId="10" fillId="3" borderId="1" xfId="2" applyNumberFormat="1" applyFont="1" applyFill="1" applyBorder="1" applyAlignment="1" applyProtection="1">
      <alignment vertical="center" wrapText="1"/>
      <protection locked="0"/>
    </xf>
    <xf numFmtId="165" fontId="20" fillId="3" borderId="1" xfId="0" applyNumberFormat="1" applyFont="1" applyFill="1" applyBorder="1" applyAlignment="1">
      <alignment horizontal="right" wrapText="1"/>
    </xf>
    <xf numFmtId="165" fontId="20" fillId="3" borderId="1" xfId="2" applyNumberFormat="1" applyFont="1" applyFill="1" applyBorder="1" applyAlignment="1" applyProtection="1">
      <alignment vertical="center" wrapText="1"/>
      <protection locked="0"/>
    </xf>
    <xf numFmtId="165" fontId="9" fillId="3" borderId="6" xfId="2" applyNumberFormat="1" applyFont="1" applyFill="1" applyBorder="1" applyAlignment="1" applyProtection="1">
      <alignment vertical="center" wrapText="1"/>
      <protection locked="0"/>
    </xf>
    <xf numFmtId="0" fontId="18" fillId="3" borderId="15" xfId="0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/>
    </xf>
    <xf numFmtId="165" fontId="20" fillId="3" borderId="1" xfId="0" applyNumberFormat="1" applyFont="1" applyFill="1" applyBorder="1" applyAlignment="1">
      <alignment horizontal="right"/>
    </xf>
    <xf numFmtId="165" fontId="3" fillId="3" borderId="15" xfId="0" applyNumberFormat="1" applyFont="1" applyFill="1" applyBorder="1" applyAlignment="1">
      <alignment horizontal="center" vertical="top"/>
    </xf>
    <xf numFmtId="165" fontId="9" fillId="3" borderId="4" xfId="2" applyNumberFormat="1" applyFont="1" applyFill="1" applyBorder="1" applyAlignment="1" applyProtection="1">
      <alignment vertical="center" wrapText="1"/>
      <protection locked="0"/>
    </xf>
    <xf numFmtId="165" fontId="20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3" borderId="4" xfId="2" applyNumberFormat="1" applyFont="1" applyFill="1" applyBorder="1" applyAlignment="1" applyProtection="1">
      <alignment horizontal="center" vertical="center" wrapText="1"/>
      <protection locked="0"/>
    </xf>
    <xf numFmtId="165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3" borderId="0" xfId="0" applyNumberFormat="1" applyFont="1" applyFill="1" applyAlignment="1">
      <alignment horizontal="center" vertical="center"/>
    </xf>
    <xf numFmtId="165" fontId="12" fillId="3" borderId="1" xfId="0" applyNumberFormat="1" applyFont="1" applyFill="1" applyBorder="1" applyAlignment="1" applyProtection="1">
      <alignment vertical="center" wrapText="1"/>
      <protection locked="0"/>
    </xf>
    <xf numFmtId="165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0" xfId="2" applyNumberFormat="1" applyFont="1" applyFill="1" applyBorder="1" applyAlignment="1" applyProtection="1">
      <alignment vertical="center" wrapText="1"/>
      <protection locked="0"/>
    </xf>
    <xf numFmtId="165" fontId="3" fillId="3" borderId="20" xfId="0" applyNumberFormat="1" applyFont="1" applyFill="1" applyBorder="1"/>
    <xf numFmtId="165" fontId="9" fillId="3" borderId="14" xfId="2" applyNumberFormat="1" applyFont="1" applyFill="1" applyBorder="1" applyAlignment="1" applyProtection="1">
      <alignment vertical="center" wrapText="1"/>
      <protection locked="0"/>
    </xf>
    <xf numFmtId="165" fontId="10" fillId="3" borderId="4" xfId="2" applyNumberFormat="1" applyFont="1" applyFill="1" applyBorder="1" applyAlignment="1" applyProtection="1">
      <alignment vertical="center" wrapText="1"/>
      <protection locked="0"/>
    </xf>
    <xf numFmtId="165" fontId="3" fillId="3" borderId="0" xfId="0" applyNumberFormat="1" applyFont="1" applyFill="1"/>
    <xf numFmtId="4" fontId="10" fillId="3" borderId="1" xfId="2" applyNumberFormat="1" applyFont="1" applyFill="1" applyBorder="1" applyAlignment="1" applyProtection="1">
      <alignment vertical="center" wrapText="1"/>
      <protection locked="0"/>
    </xf>
    <xf numFmtId="165" fontId="10" fillId="3" borderId="5" xfId="2" applyNumberFormat="1" applyFont="1" applyFill="1" applyBorder="1" applyAlignment="1" applyProtection="1">
      <alignment vertical="center" wrapText="1"/>
      <protection locked="0"/>
    </xf>
    <xf numFmtId="165" fontId="20" fillId="3" borderId="4" xfId="2" applyNumberFormat="1" applyFont="1" applyFill="1" applyBorder="1" applyAlignment="1" applyProtection="1">
      <alignment vertical="center" wrapText="1"/>
    </xf>
    <xf numFmtId="165" fontId="12" fillId="3" borderId="6" xfId="0" applyNumberFormat="1" applyFont="1" applyFill="1" applyBorder="1" applyAlignment="1" applyProtection="1">
      <alignment vertical="center" wrapText="1"/>
      <protection locked="0"/>
    </xf>
    <xf numFmtId="165" fontId="20" fillId="3" borderId="1" xfId="0" applyNumberFormat="1" applyFont="1" applyFill="1" applyBorder="1" applyAlignment="1" applyProtection="1">
      <alignment horizontal="right" vertical="center" wrapText="1"/>
    </xf>
    <xf numFmtId="165" fontId="3" fillId="3" borderId="1" xfId="0" applyNumberFormat="1" applyFont="1" applyFill="1" applyBorder="1" applyAlignment="1" applyProtection="1">
      <alignment horizontal="right" vertical="center" wrapText="1"/>
    </xf>
    <xf numFmtId="165" fontId="10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0" fontId="12" fillId="3" borderId="6" xfId="0" applyFont="1" applyFill="1" applyBorder="1" applyAlignment="1" applyProtection="1">
      <alignment vertical="center" wrapText="1"/>
      <protection locked="0"/>
    </xf>
    <xf numFmtId="4" fontId="20" fillId="3" borderId="1" xfId="2" applyNumberFormat="1" applyFont="1" applyFill="1" applyBorder="1" applyAlignment="1" applyProtection="1">
      <alignment vertical="center" wrapText="1"/>
      <protection locked="0"/>
    </xf>
    <xf numFmtId="4" fontId="10" fillId="3" borderId="5" xfId="2" applyNumberFormat="1" applyFont="1" applyFill="1" applyBorder="1" applyAlignment="1" applyProtection="1">
      <alignment vertical="center" wrapText="1"/>
      <protection locked="0"/>
    </xf>
    <xf numFmtId="164" fontId="9" fillId="3" borderId="1" xfId="2" applyNumberFormat="1" applyFont="1" applyFill="1" applyBorder="1" applyAlignment="1" applyProtection="1">
      <alignment vertical="center" wrapText="1"/>
      <protection locked="0"/>
    </xf>
    <xf numFmtId="165" fontId="20" fillId="3" borderId="1" xfId="2" applyNumberFormat="1" applyFont="1" applyFill="1" applyBorder="1" applyAlignment="1" applyProtection="1">
      <alignment vertical="center" wrapText="1"/>
    </xf>
    <xf numFmtId="165" fontId="20" fillId="3" borderId="15" xfId="0" applyNumberFormat="1" applyFont="1" applyFill="1" applyBorder="1" applyAlignment="1">
      <alignment horizontal="right" wrapText="1"/>
    </xf>
    <xf numFmtId="0" fontId="17" fillId="3" borderId="9" xfId="0" applyFont="1" applyFill="1" applyBorder="1"/>
    <xf numFmtId="0" fontId="17" fillId="3" borderId="0" xfId="0" applyFont="1" applyFill="1"/>
    <xf numFmtId="0" fontId="16" fillId="3" borderId="0" xfId="0" applyFont="1" applyFill="1"/>
    <xf numFmtId="0" fontId="16" fillId="3" borderId="9" xfId="0" applyFont="1" applyFill="1" applyBorder="1"/>
    <xf numFmtId="0" fontId="0" fillId="3" borderId="0" xfId="0" applyFont="1" applyFill="1"/>
    <xf numFmtId="0" fontId="18" fillId="3" borderId="0" xfId="0" applyFont="1" applyFill="1"/>
    <xf numFmtId="0" fontId="3" fillId="3" borderId="0" xfId="0" applyFont="1" applyFill="1"/>
    <xf numFmtId="165" fontId="31" fillId="3" borderId="0" xfId="0" applyNumberFormat="1" applyFont="1" applyFill="1"/>
    <xf numFmtId="165" fontId="20" fillId="3" borderId="6" xfId="2" applyNumberFormat="1" applyFont="1" applyFill="1" applyBorder="1" applyAlignment="1" applyProtection="1">
      <alignment vertical="center" wrapText="1"/>
      <protection locked="0"/>
    </xf>
    <xf numFmtId="165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0" xfId="2" applyNumberFormat="1" applyFont="1" applyFill="1" applyBorder="1" applyAlignment="1" applyProtection="1">
      <alignment vertical="center" wrapText="1"/>
      <protection locked="0"/>
    </xf>
    <xf numFmtId="165" fontId="20" fillId="3" borderId="4" xfId="2" applyNumberFormat="1" applyFont="1" applyFill="1" applyBorder="1" applyAlignment="1" applyProtection="1">
      <alignment vertical="center" wrapText="1"/>
      <protection locked="0"/>
    </xf>
    <xf numFmtId="165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1" xfId="0" applyNumberFormat="1" applyFont="1" applyFill="1" applyBorder="1" applyAlignment="1" applyProtection="1">
      <alignment horizontal="right" vertical="center" wrapText="1"/>
    </xf>
    <xf numFmtId="165" fontId="9" fillId="3" borderId="5" xfId="2" applyNumberFormat="1" applyFont="1" applyFill="1" applyBorder="1" applyAlignment="1" applyProtection="1">
      <alignment vertical="center" wrapText="1"/>
      <protection locked="0"/>
    </xf>
    <xf numFmtId="165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10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5" xfId="2" applyNumberFormat="1" applyFont="1" applyFill="1" applyBorder="1" applyAlignment="1" applyProtection="1">
      <alignment vertical="center" wrapText="1"/>
      <protection locked="0"/>
    </xf>
    <xf numFmtId="164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3" borderId="5" xfId="2" applyNumberFormat="1" applyFont="1" applyFill="1" applyBorder="1" applyAlignment="1" applyProtection="1">
      <alignment vertical="center" wrapText="1"/>
      <protection locked="0"/>
    </xf>
    <xf numFmtId="165" fontId="20" fillId="3" borderId="12" xfId="0" applyNumberFormat="1" applyFont="1" applyFill="1" applyBorder="1" applyAlignment="1">
      <alignment horizontal="right" wrapText="1"/>
    </xf>
    <xf numFmtId="0" fontId="21" fillId="3" borderId="0" xfId="0" applyFont="1" applyFill="1"/>
    <xf numFmtId="0" fontId="18" fillId="3" borderId="9" xfId="0" applyFont="1" applyFill="1" applyBorder="1"/>
    <xf numFmtId="164" fontId="9" fillId="3" borderId="4" xfId="2" applyNumberFormat="1" applyFont="1" applyFill="1" applyBorder="1" applyAlignment="1" applyProtection="1">
      <alignment vertical="center" wrapText="1"/>
      <protection locked="0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/>
    </xf>
    <xf numFmtId="0" fontId="18" fillId="0" borderId="0" xfId="0" applyFont="1"/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3" borderId="15" xfId="0" applyFont="1" applyFill="1" applyBorder="1" applyAlignment="1">
      <alignment horizontal="center" vertical="top" wrapText="1"/>
    </xf>
    <xf numFmtId="0" fontId="18" fillId="3" borderId="16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0" fillId="4" borderId="0" xfId="0" applyFill="1"/>
    <xf numFmtId="0" fontId="18" fillId="4" borderId="16" xfId="0" applyFont="1" applyFill="1" applyBorder="1" applyAlignment="1">
      <alignment horizontal="center" vertical="top" wrapText="1"/>
    </xf>
    <xf numFmtId="0" fontId="18" fillId="5" borderId="13" xfId="0" applyFont="1" applyFill="1" applyBorder="1" applyAlignment="1">
      <alignment horizontal="center" vertical="top" wrapText="1"/>
    </xf>
    <xf numFmtId="0" fontId="0" fillId="5" borderId="0" xfId="0" applyFill="1"/>
    <xf numFmtId="0" fontId="18" fillId="0" borderId="22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2" fontId="0" fillId="0" borderId="0" xfId="0" applyNumberFormat="1"/>
    <xf numFmtId="0" fontId="0" fillId="7" borderId="0" xfId="0" applyFill="1"/>
    <xf numFmtId="168" fontId="20" fillId="3" borderId="1" xfId="2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168" fontId="0" fillId="0" borderId="0" xfId="0" applyNumberFormat="1"/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5" fillId="0" borderId="17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workbookViewId="0">
      <selection activeCell="C27" sqref="C27"/>
    </sheetView>
  </sheetViews>
  <sheetFormatPr defaultColWidth="8.85546875" defaultRowHeight="12.75" x14ac:dyDescent="0.2"/>
  <cols>
    <col min="1" max="1" width="7.7109375" style="67" customWidth="1"/>
    <col min="2" max="2" width="5.85546875" style="67" customWidth="1"/>
    <col min="3" max="3" width="9.42578125" style="67" bestFit="1" customWidth="1"/>
    <col min="4" max="4" width="6.7109375" style="67" customWidth="1"/>
    <col min="5" max="5" width="5.5703125" style="67" customWidth="1"/>
    <col min="6" max="6" width="9.42578125" style="67" bestFit="1" customWidth="1"/>
    <col min="7" max="7" width="5.5703125" style="67" customWidth="1"/>
    <col min="8" max="8" width="9.42578125" style="67" bestFit="1" customWidth="1"/>
    <col min="9" max="9" width="7.28515625" style="67" customWidth="1"/>
    <col min="10" max="10" width="6.7109375" style="67" customWidth="1"/>
    <col min="11" max="11" width="11.28515625" style="67" customWidth="1"/>
    <col min="12" max="12" width="8.28515625" style="67" customWidth="1"/>
    <col min="13" max="13" width="5.7109375" style="67" customWidth="1"/>
    <col min="14" max="14" width="10.85546875" style="67" customWidth="1"/>
    <col min="15" max="18" width="8.85546875" style="67"/>
    <col min="19" max="19" width="15.5703125" style="67" customWidth="1"/>
    <col min="20" max="16384" width="8.85546875" style="67"/>
  </cols>
  <sheetData>
    <row r="1" spans="1:256" s="65" customFormat="1" x14ac:dyDescent="0.2">
      <c r="A1" s="65" t="s">
        <v>63</v>
      </c>
      <c r="B1" s="65" t="s">
        <v>73</v>
      </c>
      <c r="C1" s="65" t="s">
        <v>74</v>
      </c>
      <c r="D1" s="65" t="s">
        <v>75</v>
      </c>
      <c r="F1" s="65" t="s">
        <v>59</v>
      </c>
      <c r="G1" s="65" t="s">
        <v>60</v>
      </c>
      <c r="H1" s="65" t="s">
        <v>61</v>
      </c>
      <c r="I1" s="65" t="s">
        <v>62</v>
      </c>
      <c r="J1" s="65" t="s">
        <v>81</v>
      </c>
      <c r="K1" s="65" t="s">
        <v>76</v>
      </c>
      <c r="L1" s="65" t="s">
        <v>77</v>
      </c>
      <c r="M1" s="65" t="s">
        <v>78</v>
      </c>
      <c r="N1" s="65" t="s">
        <v>79</v>
      </c>
      <c r="O1" s="65" t="s">
        <v>80</v>
      </c>
      <c r="P1" s="65" t="s">
        <v>82</v>
      </c>
      <c r="Q1" s="65" t="s">
        <v>83</v>
      </c>
      <c r="R1" s="65" t="s">
        <v>84</v>
      </c>
    </row>
    <row r="2" spans="1:256" s="66" customFormat="1" x14ac:dyDescent="0.2">
      <c r="A2" s="133"/>
      <c r="B2" s="133"/>
      <c r="C2" s="133">
        <v>5.7480000000000002</v>
      </c>
      <c r="D2" s="133"/>
      <c r="E2" s="133"/>
      <c r="F2" s="133"/>
      <c r="G2" s="133"/>
      <c r="H2" s="133"/>
      <c r="I2" s="133"/>
      <c r="J2" s="133"/>
      <c r="K2" s="133">
        <v>24.988859999999999</v>
      </c>
      <c r="L2" s="133">
        <v>100</v>
      </c>
      <c r="M2" s="133"/>
      <c r="N2" s="133"/>
      <c r="IV2" s="66">
        <f t="shared" ref="IV2:IV13" si="0">SUM(A2:IU2)</f>
        <v>130.73686000000001</v>
      </c>
    </row>
    <row r="3" spans="1:256" s="66" customFormat="1" x14ac:dyDescent="0.2">
      <c r="A3" s="133"/>
      <c r="B3" s="133"/>
      <c r="C3" s="133">
        <v>5.7480000000000002</v>
      </c>
      <c r="D3" s="133"/>
      <c r="E3" s="133"/>
      <c r="F3" s="133"/>
      <c r="G3" s="133"/>
      <c r="H3" s="133"/>
      <c r="I3" s="133"/>
      <c r="J3" s="133"/>
      <c r="K3" s="133">
        <v>27.27272</v>
      </c>
      <c r="L3" s="133"/>
      <c r="M3" s="133"/>
      <c r="N3" s="133"/>
      <c r="IV3" s="66">
        <f t="shared" si="0"/>
        <v>33.020719999999997</v>
      </c>
    </row>
    <row r="4" spans="1:256" s="66" customFormat="1" x14ac:dyDescent="0.2">
      <c r="A4" s="133"/>
      <c r="B4" s="133"/>
      <c r="C4" s="133">
        <v>5.7480000000000002</v>
      </c>
      <c r="D4" s="133"/>
      <c r="E4" s="133"/>
      <c r="F4" s="133"/>
      <c r="G4" s="133"/>
      <c r="H4" s="133"/>
      <c r="I4" s="134"/>
      <c r="J4" s="135"/>
      <c r="K4" s="133">
        <v>27.27272</v>
      </c>
      <c r="L4" s="133"/>
      <c r="M4" s="133"/>
      <c r="N4" s="133"/>
      <c r="IV4" s="66">
        <f t="shared" si="0"/>
        <v>33.020719999999997</v>
      </c>
    </row>
    <row r="5" spans="1:256" s="66" customFormat="1" x14ac:dyDescent="0.2">
      <c r="A5" s="133"/>
      <c r="B5" s="133"/>
      <c r="C5" s="133">
        <v>5.7480000000000002</v>
      </c>
      <c r="D5" s="133"/>
      <c r="E5" s="133"/>
      <c r="F5" s="133"/>
      <c r="G5" s="133"/>
      <c r="H5" s="133"/>
      <c r="I5" s="133"/>
      <c r="J5" s="133"/>
      <c r="K5" s="133">
        <v>27.27272</v>
      </c>
      <c r="L5" s="133"/>
      <c r="M5" s="133"/>
      <c r="N5" s="133"/>
      <c r="IV5" s="66">
        <f t="shared" si="0"/>
        <v>33.020719999999997</v>
      </c>
    </row>
    <row r="6" spans="1:256" s="66" customFormat="1" x14ac:dyDescent="0.2">
      <c r="A6" s="133"/>
      <c r="B6" s="133"/>
      <c r="C6" s="133">
        <v>5.7480000000000002</v>
      </c>
      <c r="D6" s="133"/>
      <c r="E6" s="133"/>
      <c r="F6" s="133"/>
      <c r="G6" s="133"/>
      <c r="H6" s="133"/>
      <c r="I6" s="133"/>
      <c r="J6" s="133"/>
      <c r="K6" s="68">
        <v>27.27272</v>
      </c>
      <c r="L6" s="133"/>
      <c r="M6" s="133"/>
      <c r="N6" s="133"/>
      <c r="IV6" s="66">
        <f>SUM(A6:IU6)</f>
        <v>33.020719999999997</v>
      </c>
    </row>
    <row r="7" spans="1:256" s="66" customFormat="1" x14ac:dyDescent="0.2">
      <c r="A7" s="133"/>
      <c r="B7" s="133"/>
      <c r="C7" s="133">
        <v>5.7480000000000002</v>
      </c>
      <c r="D7" s="133"/>
      <c r="E7" s="133"/>
      <c r="F7" s="133"/>
      <c r="G7" s="133"/>
      <c r="H7" s="133"/>
      <c r="I7" s="134"/>
      <c r="J7" s="135"/>
      <c r="K7" s="133">
        <f>SUM(K2:K6)</f>
        <v>134.07973999999999</v>
      </c>
      <c r="L7" s="133"/>
      <c r="M7" s="133"/>
      <c r="N7" s="133"/>
      <c r="P7" s="133"/>
      <c r="Q7" s="133"/>
      <c r="R7" s="133"/>
      <c r="S7" s="133"/>
      <c r="T7" s="133"/>
      <c r="IV7" s="66">
        <f t="shared" si="0"/>
        <v>139.82773999999998</v>
      </c>
    </row>
    <row r="8" spans="1:256" s="66" customFormat="1" x14ac:dyDescent="0.2">
      <c r="A8" s="133"/>
      <c r="B8" s="133"/>
      <c r="C8" s="133">
        <f>SUM(C2:C7)</f>
        <v>34.488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P8" s="133"/>
      <c r="Q8" s="133"/>
      <c r="R8" s="133"/>
      <c r="S8" s="133"/>
      <c r="T8" s="133"/>
      <c r="IV8" s="66">
        <f t="shared" si="0"/>
        <v>34.488</v>
      </c>
    </row>
    <row r="9" spans="1:256" s="66" customForma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P9" s="133"/>
      <c r="Q9" s="133"/>
      <c r="R9" s="133"/>
      <c r="S9" s="133"/>
      <c r="T9" s="133"/>
      <c r="IV9" s="66">
        <f t="shared" si="0"/>
        <v>0</v>
      </c>
    </row>
    <row r="10" spans="1:256" s="66" customFormat="1" x14ac:dyDescent="0.2">
      <c r="A10" s="133"/>
      <c r="B10" s="133"/>
      <c r="C10" s="133"/>
      <c r="D10" s="133"/>
      <c r="E10" s="133"/>
      <c r="F10" s="133"/>
      <c r="G10" s="133"/>
      <c r="H10" s="133"/>
      <c r="I10" s="134"/>
      <c r="J10" s="133"/>
      <c r="K10" s="133"/>
      <c r="L10" s="133"/>
      <c r="M10" s="133"/>
      <c r="N10" s="133"/>
      <c r="P10" s="133"/>
      <c r="Q10" s="133"/>
      <c r="R10" s="133"/>
      <c r="S10" s="133"/>
      <c r="T10" s="133"/>
      <c r="IV10" s="66">
        <f t="shared" si="0"/>
        <v>0</v>
      </c>
    </row>
    <row r="11" spans="1:256" s="66" customFormat="1" x14ac:dyDescent="0.2">
      <c r="A11" s="133"/>
      <c r="B11" s="133"/>
      <c r="C11" s="133"/>
      <c r="D11" s="133"/>
      <c r="E11" s="133"/>
      <c r="F11" s="133"/>
      <c r="G11" s="133"/>
      <c r="H11" s="133"/>
      <c r="I11" s="134"/>
      <c r="J11" s="133"/>
      <c r="K11" s="133"/>
      <c r="L11" s="133"/>
      <c r="M11" s="133"/>
      <c r="N11" s="133"/>
      <c r="P11" s="133"/>
      <c r="Q11" s="133"/>
      <c r="R11" s="133"/>
      <c r="S11" s="133"/>
      <c r="T11" s="133"/>
      <c r="IV11" s="66">
        <f t="shared" si="0"/>
        <v>0</v>
      </c>
    </row>
    <row r="12" spans="1:256" s="66" customFormat="1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P12" s="133"/>
      <c r="Q12" s="133"/>
      <c r="R12" s="133"/>
      <c r="S12" s="133"/>
      <c r="T12" s="133"/>
      <c r="IV12" s="66">
        <f t="shared" si="0"/>
        <v>0</v>
      </c>
    </row>
    <row r="13" spans="1:256" s="66" customFormat="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P13" s="133"/>
      <c r="Q13" s="133"/>
      <c r="R13" s="133"/>
      <c r="S13" s="133"/>
      <c r="T13" s="133"/>
      <c r="IV13" s="66">
        <f t="shared" si="0"/>
        <v>0</v>
      </c>
    </row>
    <row r="14" spans="1:256" s="66" customFormat="1" ht="15.75" x14ac:dyDescent="0.2">
      <c r="A14" s="133"/>
      <c r="B14" s="133"/>
      <c r="C14" s="133"/>
      <c r="D14" s="133"/>
      <c r="E14" s="133"/>
      <c r="F14" s="133"/>
      <c r="G14" s="133"/>
      <c r="H14" s="133"/>
      <c r="I14" s="133"/>
      <c r="J14" s="114"/>
      <c r="K14" s="133"/>
      <c r="L14" s="133"/>
      <c r="M14" s="133"/>
      <c r="N14" s="133"/>
      <c r="P14" s="133"/>
      <c r="Q14" s="133"/>
      <c r="R14" s="133"/>
      <c r="S14" s="133"/>
      <c r="T14" s="133"/>
    </row>
    <row r="15" spans="1:256" s="66" customFormat="1" x14ac:dyDescent="0.2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P15" s="133"/>
      <c r="Q15" s="133"/>
      <c r="R15" s="133"/>
      <c r="S15" s="133"/>
      <c r="T15" s="133"/>
    </row>
    <row r="16" spans="1:256" s="66" customFormat="1" x14ac:dyDescent="0.2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P16" s="133"/>
      <c r="Q16" s="133"/>
      <c r="R16" s="133"/>
      <c r="S16" s="133"/>
      <c r="T16" s="133"/>
    </row>
    <row r="17" spans="1:256" s="66" customFormat="1" x14ac:dyDescent="0.2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P17" s="133"/>
      <c r="Q17" s="133"/>
      <c r="R17" s="133"/>
      <c r="S17" s="133"/>
      <c r="T17" s="133"/>
    </row>
    <row r="18" spans="1:256" s="66" customFormat="1" x14ac:dyDescent="0.2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P18" s="133"/>
      <c r="Q18" s="133"/>
      <c r="R18" s="133"/>
      <c r="S18" s="133"/>
      <c r="T18" s="133"/>
    </row>
    <row r="19" spans="1:256" s="66" customFormat="1" x14ac:dyDescent="0.2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P19" s="133"/>
      <c r="Q19" s="133"/>
      <c r="R19" s="133"/>
      <c r="S19" s="133"/>
      <c r="T19" s="133"/>
    </row>
    <row r="20" spans="1:256" s="66" customFormat="1" x14ac:dyDescent="0.2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P20" s="133"/>
      <c r="Q20" s="133"/>
      <c r="R20" s="133"/>
      <c r="S20" s="133"/>
      <c r="T20" s="133"/>
      <c r="IV20" s="66">
        <f>SUM(A20:IU20)</f>
        <v>0</v>
      </c>
    </row>
    <row r="21" spans="1:256" s="66" customFormat="1" x14ac:dyDescent="0.2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1:256" s="66" customForma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1:256" s="66" customFormat="1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256" s="66" customFormat="1" x14ac:dyDescent="0.2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1:256" s="66" customFormat="1" x14ac:dyDescent="0.2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1:256" s="66" customFormat="1" x14ac:dyDescent="0.2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256" s="66" customFormat="1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256" s="66" customForma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256" s="66" customFormat="1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1:256" s="66" customFormat="1" x14ac:dyDescent="0.2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256" x14ac:dyDescent="0.2">
      <c r="A31" s="136"/>
      <c r="B31" s="136"/>
      <c r="C31" s="133"/>
      <c r="D31" s="136"/>
      <c r="E31" s="136"/>
      <c r="F31" s="133"/>
      <c r="G31" s="136"/>
      <c r="H31" s="136"/>
      <c r="I31" s="136"/>
      <c r="J31" s="136"/>
      <c r="K31" s="136"/>
      <c r="L31" s="136"/>
      <c r="M31" s="136"/>
      <c r="N31" s="136"/>
    </row>
    <row r="32" spans="1:256" x14ac:dyDescent="0.2">
      <c r="A32" s="136"/>
      <c r="B32" s="136"/>
      <c r="C32" s="136"/>
      <c r="D32" s="136"/>
      <c r="E32" s="136"/>
      <c r="F32" s="133"/>
      <c r="G32" s="136"/>
      <c r="H32" s="136"/>
      <c r="I32" s="136"/>
      <c r="J32" s="136"/>
      <c r="K32" s="133"/>
      <c r="L32" s="136"/>
      <c r="M32" s="136"/>
      <c r="N32" s="136"/>
    </row>
    <row r="33" spans="1:14" x14ac:dyDescent="0.2">
      <c r="A33" s="136"/>
      <c r="B33" s="136"/>
      <c r="C33" s="133"/>
      <c r="D33" s="136"/>
      <c r="E33" s="136"/>
      <c r="F33" s="133"/>
      <c r="G33" s="136"/>
      <c r="H33" s="136"/>
      <c r="I33" s="136"/>
      <c r="J33" s="136"/>
      <c r="K33" s="133"/>
      <c r="L33" s="136"/>
      <c r="M33" s="136"/>
      <c r="N33" s="136"/>
    </row>
    <row r="34" spans="1:14" x14ac:dyDescent="0.2">
      <c r="A34" s="136"/>
      <c r="B34" s="136"/>
      <c r="C34" s="133"/>
      <c r="D34" s="136"/>
      <c r="E34" s="136"/>
      <c r="F34" s="136"/>
      <c r="G34" s="136"/>
      <c r="H34" s="136"/>
      <c r="I34" s="136"/>
      <c r="J34" s="136"/>
      <c r="K34" s="133"/>
      <c r="L34" s="136"/>
      <c r="M34" s="136"/>
      <c r="N34" s="136"/>
    </row>
    <row r="35" spans="1:14" x14ac:dyDescent="0.2">
      <c r="A35" s="136"/>
      <c r="B35" s="136"/>
      <c r="C35" s="133"/>
      <c r="D35" s="136"/>
      <c r="E35" s="136"/>
      <c r="F35" s="136"/>
      <c r="G35" s="136"/>
      <c r="H35" s="136"/>
      <c r="I35" s="136"/>
      <c r="J35" s="136"/>
      <c r="K35" s="133"/>
      <c r="L35" s="136"/>
      <c r="M35" s="136"/>
      <c r="N35" s="136"/>
    </row>
    <row r="36" spans="1:14" x14ac:dyDescent="0.2">
      <c r="A36" s="136"/>
      <c r="B36" s="136"/>
      <c r="C36" s="133"/>
      <c r="D36" s="136"/>
      <c r="E36" s="136"/>
      <c r="F36" s="136"/>
      <c r="G36" s="136"/>
      <c r="H36" s="136"/>
      <c r="I36" s="136"/>
      <c r="J36" s="136"/>
      <c r="K36" s="133"/>
      <c r="L36" s="136"/>
      <c r="M36" s="136"/>
      <c r="N36" s="136"/>
    </row>
    <row r="37" spans="1:14" x14ac:dyDescent="0.2">
      <c r="A37" s="136"/>
      <c r="B37" s="136"/>
      <c r="C37" s="133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</row>
    <row r="38" spans="1:14" x14ac:dyDescent="0.2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3"/>
      <c r="L38" s="136"/>
      <c r="M38" s="136"/>
      <c r="N38" s="136"/>
    </row>
    <row r="39" spans="1:14" x14ac:dyDescent="0.2">
      <c r="A39" s="136"/>
      <c r="B39" s="136"/>
      <c r="C39" s="133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</row>
    <row r="40" spans="1:14" x14ac:dyDescent="0.2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3"/>
      <c r="L40" s="136"/>
      <c r="M40" s="136"/>
      <c r="N40" s="136"/>
    </row>
    <row r="41" spans="1:14" x14ac:dyDescent="0.2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3"/>
      <c r="L41" s="136"/>
      <c r="M41" s="136"/>
      <c r="N41" s="136"/>
    </row>
    <row r="42" spans="1:14" x14ac:dyDescent="0.2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3"/>
      <c r="L42" s="136"/>
      <c r="M42" s="136"/>
      <c r="N42" s="136"/>
    </row>
    <row r="43" spans="1:14" x14ac:dyDescent="0.2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</row>
    <row r="44" spans="1:14" x14ac:dyDescent="0.2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3"/>
      <c r="L44" s="136"/>
      <c r="M44" s="136"/>
      <c r="N44" s="136"/>
    </row>
    <row r="45" spans="1:14" x14ac:dyDescent="0.2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1"/>
  <sheetViews>
    <sheetView tabSelected="1" view="pageBreakPreview" zoomScale="85" zoomScaleNormal="85" zoomScaleSheetLayoutView="85" zoomScalePageLayoutView="70" workbookViewId="0">
      <selection activeCell="A18" sqref="A18:O18"/>
    </sheetView>
  </sheetViews>
  <sheetFormatPr defaultRowHeight="15" x14ac:dyDescent="0.25"/>
  <cols>
    <col min="1" max="1" width="5.140625" customWidth="1"/>
    <col min="2" max="2" width="22.42578125" customWidth="1"/>
    <col min="3" max="3" width="9.7109375" customWidth="1"/>
    <col min="4" max="4" width="8" customWidth="1"/>
    <col min="5" max="5" width="17.42578125" customWidth="1"/>
    <col min="6" max="6" width="11.140625" style="165" customWidth="1"/>
    <col min="7" max="7" width="8.5703125" customWidth="1"/>
    <col min="8" max="8" width="8.42578125" customWidth="1"/>
    <col min="9" max="9" width="8.85546875" style="165"/>
    <col min="10" max="10" width="9.140625" customWidth="1"/>
    <col min="11" max="11" width="12.42578125" style="16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</cols>
  <sheetData>
    <row r="1" spans="1:15" ht="15" customHeight="1" x14ac:dyDescent="0.25">
      <c r="B1" s="1"/>
      <c r="F1" s="163" t="s">
        <v>22</v>
      </c>
      <c r="G1" s="4"/>
      <c r="H1" s="4"/>
      <c r="I1" s="215"/>
    </row>
    <row r="2" spans="1:15" ht="15" customHeight="1" x14ac:dyDescent="0.25">
      <c r="B2" s="1"/>
      <c r="F2" s="164" t="s">
        <v>23</v>
      </c>
      <c r="G2" s="4"/>
      <c r="H2" s="4"/>
      <c r="I2" s="215"/>
    </row>
    <row r="3" spans="1:15" ht="33.75" customHeight="1" x14ac:dyDescent="0.25">
      <c r="B3" s="1"/>
      <c r="C3" s="346" t="s">
        <v>111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5" ht="15" customHeight="1" x14ac:dyDescent="0.25">
      <c r="B4" s="1"/>
      <c r="E4" s="2"/>
      <c r="G4" s="4"/>
      <c r="H4" s="4"/>
      <c r="I4" s="215"/>
    </row>
    <row r="5" spans="1:15" ht="15" customHeight="1" x14ac:dyDescent="0.25">
      <c r="B5" s="3"/>
      <c r="C5" s="3"/>
      <c r="D5" s="3"/>
      <c r="F5" s="166" t="s">
        <v>148</v>
      </c>
      <c r="G5" s="4"/>
      <c r="H5" s="4"/>
      <c r="I5" s="215"/>
    </row>
    <row r="6" spans="1:15" ht="15" customHeight="1" x14ac:dyDescent="0.25">
      <c r="B6" s="3"/>
      <c r="C6" s="5"/>
      <c r="D6" s="5"/>
      <c r="F6" s="167" t="s">
        <v>45</v>
      </c>
      <c r="G6" s="4"/>
      <c r="H6" s="4"/>
      <c r="I6" s="215"/>
    </row>
    <row r="7" spans="1:15" ht="15" customHeight="1" x14ac:dyDescent="0.25">
      <c r="B7" s="3"/>
      <c r="C7" s="3"/>
      <c r="D7" s="3"/>
      <c r="E7" s="3"/>
      <c r="F7" s="168"/>
      <c r="G7" s="4"/>
      <c r="H7" s="4"/>
      <c r="I7" s="215"/>
    </row>
    <row r="8" spans="1:15" ht="15" customHeight="1" x14ac:dyDescent="0.25">
      <c r="B8" s="6" t="s">
        <v>46</v>
      </c>
      <c r="C8" s="3"/>
      <c r="D8" s="3"/>
      <c r="E8" s="7"/>
      <c r="F8" s="169"/>
      <c r="G8" s="7"/>
      <c r="H8" s="7"/>
      <c r="I8" s="169"/>
      <c r="J8" s="8"/>
    </row>
    <row r="9" spans="1:15" ht="15" customHeight="1" x14ac:dyDescent="0.25">
      <c r="B9" s="6" t="s">
        <v>120</v>
      </c>
      <c r="C9" s="9"/>
      <c r="D9" s="9"/>
      <c r="E9" s="10"/>
      <c r="F9" s="170"/>
      <c r="G9" s="10"/>
      <c r="H9" s="10"/>
      <c r="I9" s="170"/>
      <c r="J9" s="11"/>
    </row>
    <row r="10" spans="1:15" ht="15" customHeight="1" x14ac:dyDescent="0.25">
      <c r="B10" s="6"/>
      <c r="C10" s="9"/>
      <c r="D10" s="9"/>
      <c r="E10" s="10"/>
      <c r="F10" s="170"/>
      <c r="G10" s="10"/>
      <c r="H10" s="10"/>
      <c r="I10" s="170"/>
      <c r="J10" s="11"/>
    </row>
    <row r="11" spans="1:15" ht="15" customHeight="1" x14ac:dyDescent="0.25">
      <c r="B11" s="6" t="s">
        <v>25</v>
      </c>
      <c r="C11" s="9"/>
      <c r="D11" s="9"/>
      <c r="E11" s="9"/>
      <c r="F11" s="171"/>
      <c r="G11" s="3"/>
      <c r="H11" s="3"/>
      <c r="I11" s="168"/>
      <c r="J11" s="12"/>
    </row>
    <row r="12" spans="1:15" ht="15" customHeight="1" x14ac:dyDescent="0.25">
      <c r="B12" s="6"/>
      <c r="C12" s="9"/>
      <c r="D12" s="9"/>
      <c r="E12" s="9"/>
      <c r="F12" s="171"/>
      <c r="G12" s="3"/>
      <c r="H12" s="3"/>
      <c r="I12" s="168"/>
      <c r="J12" s="12"/>
    </row>
    <row r="13" spans="1:15" ht="15" customHeight="1" x14ac:dyDescent="0.25">
      <c r="A13" s="351" t="s">
        <v>0</v>
      </c>
      <c r="B13" s="351" t="s">
        <v>1</v>
      </c>
      <c r="C13" s="351" t="s">
        <v>2</v>
      </c>
      <c r="D13" s="351"/>
      <c r="E13" s="351" t="s">
        <v>3</v>
      </c>
      <c r="F13" s="353" t="s">
        <v>121</v>
      </c>
      <c r="G13" s="348" t="s">
        <v>122</v>
      </c>
      <c r="H13" s="348"/>
      <c r="I13" s="348" t="s">
        <v>123</v>
      </c>
      <c r="J13" s="348"/>
      <c r="K13" s="348" t="s">
        <v>124</v>
      </c>
      <c r="L13" s="348"/>
      <c r="M13" s="348" t="s">
        <v>125</v>
      </c>
      <c r="N13" s="348"/>
      <c r="O13" s="352" t="s">
        <v>4</v>
      </c>
    </row>
    <row r="14" spans="1:15" ht="39" customHeight="1" x14ac:dyDescent="0.25">
      <c r="A14" s="351"/>
      <c r="B14" s="351"/>
      <c r="C14" s="351"/>
      <c r="D14" s="351"/>
      <c r="E14" s="351"/>
      <c r="F14" s="353"/>
      <c r="G14" s="348"/>
      <c r="H14" s="348"/>
      <c r="I14" s="348"/>
      <c r="J14" s="348"/>
      <c r="K14" s="348"/>
      <c r="L14" s="348"/>
      <c r="M14" s="348"/>
      <c r="N14" s="348"/>
      <c r="O14" s="352"/>
    </row>
    <row r="15" spans="1:15" ht="35.25" customHeight="1" x14ac:dyDescent="0.25">
      <c r="A15" s="351"/>
      <c r="B15" s="351"/>
      <c r="C15" s="13" t="s">
        <v>5</v>
      </c>
      <c r="D15" s="13" t="s">
        <v>6</v>
      </c>
      <c r="E15" s="351"/>
      <c r="F15" s="353"/>
      <c r="G15" s="13" t="s">
        <v>7</v>
      </c>
      <c r="H15" s="13" t="s">
        <v>8</v>
      </c>
      <c r="I15" s="172" t="s">
        <v>7</v>
      </c>
      <c r="J15" s="13" t="s">
        <v>8</v>
      </c>
      <c r="K15" s="172" t="s">
        <v>7</v>
      </c>
      <c r="L15" s="13" t="s">
        <v>8</v>
      </c>
      <c r="M15" s="13" t="s">
        <v>7</v>
      </c>
      <c r="N15" s="13" t="s">
        <v>8</v>
      </c>
      <c r="O15" s="352"/>
    </row>
    <row r="16" spans="1:15" ht="35.25" customHeight="1" x14ac:dyDescent="0.25">
      <c r="A16" s="302" t="s">
        <v>100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4"/>
    </row>
    <row r="17" spans="1:15" ht="39.75" customHeight="1" x14ac:dyDescent="0.25">
      <c r="A17" s="302" t="s">
        <v>98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4"/>
    </row>
    <row r="18" spans="1:15" ht="41.25" customHeight="1" x14ac:dyDescent="0.25">
      <c r="A18" s="302" t="s">
        <v>99</v>
      </c>
      <c r="B18" s="303"/>
      <c r="C18" s="303"/>
      <c r="D18" s="303"/>
      <c r="E18" s="303"/>
      <c r="F18" s="347"/>
      <c r="G18" s="347"/>
      <c r="H18" s="347"/>
      <c r="I18" s="347"/>
      <c r="J18" s="347"/>
      <c r="K18" s="347"/>
      <c r="L18" s="347"/>
      <c r="M18" s="347"/>
      <c r="N18" s="347"/>
      <c r="O18" s="304"/>
    </row>
    <row r="19" spans="1:15" s="90" customFormat="1" ht="24.75" customHeight="1" x14ac:dyDescent="0.25">
      <c r="A19" s="269" t="s">
        <v>69</v>
      </c>
      <c r="B19" s="305" t="s">
        <v>70</v>
      </c>
      <c r="C19" s="334"/>
      <c r="D19" s="335"/>
      <c r="E19" s="140" t="s">
        <v>9</v>
      </c>
      <c r="F19" s="173">
        <f>F27+F35+F43+F51+F59+F67</f>
        <v>216.548</v>
      </c>
      <c r="G19" s="146">
        <f>G27+G35+G43+G51</f>
        <v>17.244</v>
      </c>
      <c r="H19" s="147">
        <f>G19/F19*100</f>
        <v>7.9631305761309266</v>
      </c>
      <c r="I19" s="176">
        <f>I27+I35+I43+I51+I59+I67+I85+I93+I101+I109</f>
        <v>169.488</v>
      </c>
      <c r="J19" s="147">
        <f>I19/F19*100</f>
        <v>78.268097604226313</v>
      </c>
      <c r="K19" s="176">
        <f>SUM(K21:K24)</f>
        <v>193.53199999999998</v>
      </c>
      <c r="L19" s="146">
        <f>K19/F19*100</f>
        <v>89.371409572011743</v>
      </c>
      <c r="M19" s="146">
        <f>M27+M35+M43+M51</f>
        <v>0</v>
      </c>
      <c r="N19" s="147">
        <f>N22+N24</f>
        <v>7.9631305761309266</v>
      </c>
      <c r="O19" s="349"/>
    </row>
    <row r="20" spans="1:15" s="90" customFormat="1" ht="18" customHeight="1" x14ac:dyDescent="0.25">
      <c r="A20" s="270"/>
      <c r="B20" s="336"/>
      <c r="C20" s="337"/>
      <c r="D20" s="338"/>
      <c r="E20" s="16" t="s">
        <v>10</v>
      </c>
      <c r="F20" s="174"/>
      <c r="G20" s="146"/>
      <c r="H20" s="69"/>
      <c r="I20" s="174"/>
      <c r="J20" s="69"/>
      <c r="K20" s="174"/>
      <c r="L20" s="69"/>
      <c r="M20" s="69"/>
      <c r="N20" s="69"/>
      <c r="O20" s="331"/>
    </row>
    <row r="21" spans="1:15" s="90" customFormat="1" ht="30" customHeight="1" x14ac:dyDescent="0.25">
      <c r="A21" s="270"/>
      <c r="B21" s="336"/>
      <c r="C21" s="337"/>
      <c r="D21" s="338"/>
      <c r="E21" s="141" t="s">
        <v>11</v>
      </c>
      <c r="F21" s="175"/>
      <c r="G21" s="146"/>
      <c r="H21" s="69"/>
      <c r="I21" s="174"/>
      <c r="J21" s="69"/>
      <c r="K21" s="174"/>
      <c r="L21" s="69"/>
      <c r="M21" s="69"/>
      <c r="N21" s="69"/>
      <c r="O21" s="331"/>
    </row>
    <row r="22" spans="1:15" s="90" customFormat="1" ht="40.5" customHeight="1" x14ac:dyDescent="0.25">
      <c r="A22" s="270"/>
      <c r="B22" s="336"/>
      <c r="C22" s="337"/>
      <c r="D22" s="338"/>
      <c r="E22" s="142" t="s">
        <v>12</v>
      </c>
      <c r="F22" s="176">
        <v>0</v>
      </c>
      <c r="G22" s="146">
        <f>G30+G38+G46+G54</f>
        <v>0</v>
      </c>
      <c r="H22" s="147">
        <v>0</v>
      </c>
      <c r="I22" s="176">
        <v>0</v>
      </c>
      <c r="J22" s="147">
        <v>0</v>
      </c>
      <c r="K22" s="176">
        <v>0</v>
      </c>
      <c r="L22" s="147">
        <v>0</v>
      </c>
      <c r="M22" s="146">
        <v>0</v>
      </c>
      <c r="N22" s="147">
        <v>0</v>
      </c>
      <c r="O22" s="331"/>
    </row>
    <row r="23" spans="1:15" s="90" customFormat="1" ht="39.75" customHeight="1" x14ac:dyDescent="0.25">
      <c r="A23" s="270"/>
      <c r="B23" s="336"/>
      <c r="C23" s="337"/>
      <c r="D23" s="338"/>
      <c r="E23" s="143" t="s">
        <v>13</v>
      </c>
      <c r="F23" s="175"/>
      <c r="G23" s="146"/>
      <c r="H23" s="69"/>
      <c r="I23" s="174"/>
      <c r="J23" s="69"/>
      <c r="K23" s="174"/>
      <c r="L23" s="69"/>
      <c r="M23" s="69"/>
      <c r="N23" s="69"/>
      <c r="O23" s="331"/>
    </row>
    <row r="24" spans="1:15" s="90" customFormat="1" ht="27.75" customHeight="1" x14ac:dyDescent="0.25">
      <c r="A24" s="270"/>
      <c r="B24" s="336"/>
      <c r="C24" s="337"/>
      <c r="D24" s="338"/>
      <c r="E24" s="144" t="s">
        <v>14</v>
      </c>
      <c r="F24" s="173">
        <f>F32+F40+F48+F56+F72</f>
        <v>216.548</v>
      </c>
      <c r="G24" s="146">
        <f>G32+G40+G48+G56</f>
        <v>17.244</v>
      </c>
      <c r="H24" s="147">
        <f>G24/F24%</f>
        <v>7.9631305761309266</v>
      </c>
      <c r="I24" s="176">
        <f>I32+I40+I48+I56+I64+I72+I90+I98+I106+I114</f>
        <v>169.488</v>
      </c>
      <c r="J24" s="147">
        <f>I24/F24*100</f>
        <v>78.268097604226313</v>
      </c>
      <c r="K24" s="176">
        <f>K32+K40+K48+K56+K64+K72</f>
        <v>193.53199999999998</v>
      </c>
      <c r="L24" s="146">
        <f>K24/F24*100</f>
        <v>89.371409572011743</v>
      </c>
      <c r="M24" s="146">
        <v>17.244</v>
      </c>
      <c r="N24" s="148">
        <f>M24/F24*100</f>
        <v>7.9631305761309266</v>
      </c>
      <c r="O24" s="331"/>
    </row>
    <row r="25" spans="1:15" ht="25.5" x14ac:dyDescent="0.25">
      <c r="A25" s="271"/>
      <c r="B25" s="339"/>
      <c r="C25" s="340"/>
      <c r="D25" s="341"/>
      <c r="E25" s="145" t="s">
        <v>15</v>
      </c>
      <c r="F25" s="175"/>
      <c r="G25" s="69"/>
      <c r="H25" s="69"/>
      <c r="I25" s="174"/>
      <c r="J25" s="69"/>
      <c r="K25" s="174"/>
      <c r="L25" s="69"/>
      <c r="M25" s="69"/>
      <c r="N25" s="69"/>
      <c r="O25" s="350"/>
    </row>
    <row r="26" spans="1:15" ht="15" customHeight="1" x14ac:dyDescent="0.25">
      <c r="A26" s="284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6"/>
    </row>
    <row r="27" spans="1:15" ht="15.75" x14ac:dyDescent="0.25">
      <c r="A27" s="269" t="s">
        <v>63</v>
      </c>
      <c r="B27" s="297" t="s">
        <v>26</v>
      </c>
      <c r="C27" s="275" t="s">
        <v>35</v>
      </c>
      <c r="D27" s="275" t="s">
        <v>43</v>
      </c>
      <c r="E27" s="14" t="s">
        <v>9</v>
      </c>
      <c r="F27" s="177">
        <v>6.8</v>
      </c>
      <c r="G27" s="109">
        <v>0</v>
      </c>
      <c r="H27" s="71">
        <v>0</v>
      </c>
      <c r="I27" s="189">
        <f>SUM(I29:I33)</f>
        <v>0</v>
      </c>
      <c r="J27" s="71">
        <f>SUM(J29:J33)</f>
        <v>0</v>
      </c>
      <c r="K27" s="189">
        <f>SUM(K29:K33)</f>
        <v>6.8</v>
      </c>
      <c r="L27" s="71">
        <f>K27/F27*100</f>
        <v>100</v>
      </c>
      <c r="M27" s="109">
        <v>0</v>
      </c>
      <c r="N27" s="69">
        <v>0</v>
      </c>
      <c r="O27" s="283"/>
    </row>
    <row r="28" spans="1:15" ht="18" customHeight="1" x14ac:dyDescent="0.25">
      <c r="A28" s="270"/>
      <c r="B28" s="298"/>
      <c r="C28" s="276"/>
      <c r="D28" s="276"/>
      <c r="E28" s="16" t="s">
        <v>10</v>
      </c>
      <c r="F28" s="178"/>
      <c r="G28" s="70"/>
      <c r="H28" s="70"/>
      <c r="I28" s="178"/>
      <c r="J28" s="70"/>
      <c r="K28" s="178"/>
      <c r="L28" s="70"/>
      <c r="M28" s="70"/>
      <c r="N28" s="70"/>
      <c r="O28" s="332"/>
    </row>
    <row r="29" spans="1:15" ht="30" customHeight="1" x14ac:dyDescent="0.25">
      <c r="A29" s="270"/>
      <c r="B29" s="298"/>
      <c r="C29" s="276"/>
      <c r="D29" s="276"/>
      <c r="E29" s="17" t="s">
        <v>11</v>
      </c>
      <c r="F29" s="175">
        <v>0</v>
      </c>
      <c r="G29" s="69"/>
      <c r="H29" s="69"/>
      <c r="I29" s="174"/>
      <c r="J29" s="105"/>
      <c r="K29" s="174"/>
      <c r="L29" s="69"/>
      <c r="M29" s="69"/>
      <c r="N29" s="69"/>
      <c r="O29" s="332"/>
    </row>
    <row r="30" spans="1:15" ht="40.5" customHeight="1" x14ac:dyDescent="0.25">
      <c r="A30" s="270"/>
      <c r="B30" s="298"/>
      <c r="C30" s="276"/>
      <c r="D30" s="276"/>
      <c r="E30" s="125" t="s">
        <v>12</v>
      </c>
      <c r="F30" s="177">
        <v>0</v>
      </c>
      <c r="G30" s="105"/>
      <c r="H30" s="105"/>
      <c r="I30" s="177"/>
      <c r="J30" s="69"/>
      <c r="K30" s="177"/>
      <c r="L30" s="69"/>
      <c r="M30" s="105"/>
      <c r="N30" s="69"/>
      <c r="O30" s="332"/>
    </row>
    <row r="31" spans="1:15" ht="39.75" customHeight="1" x14ac:dyDescent="0.25">
      <c r="A31" s="270"/>
      <c r="B31" s="298"/>
      <c r="C31" s="276"/>
      <c r="D31" s="276"/>
      <c r="E31" s="19" t="s">
        <v>13</v>
      </c>
      <c r="F31" s="175">
        <v>0</v>
      </c>
      <c r="G31" s="69"/>
      <c r="H31" s="69"/>
      <c r="I31" s="174"/>
      <c r="J31" s="69"/>
      <c r="K31" s="174"/>
      <c r="L31" s="69"/>
      <c r="M31" s="69"/>
      <c r="N31" s="69"/>
      <c r="O31" s="332"/>
    </row>
    <row r="32" spans="1:15" ht="27.75" customHeight="1" x14ac:dyDescent="0.25">
      <c r="A32" s="270"/>
      <c r="B32" s="298"/>
      <c r="C32" s="276"/>
      <c r="D32" s="276"/>
      <c r="E32" s="124" t="s">
        <v>14</v>
      </c>
      <c r="F32" s="177">
        <v>6.8</v>
      </c>
      <c r="G32" s="109">
        <v>0</v>
      </c>
      <c r="H32" s="71">
        <v>0</v>
      </c>
      <c r="I32" s="189">
        <f>SUM(I34:I38)</f>
        <v>0</v>
      </c>
      <c r="J32" s="71">
        <f>SUM(J34:J38)</f>
        <v>0</v>
      </c>
      <c r="K32" s="177">
        <v>6.8</v>
      </c>
      <c r="L32" s="71">
        <f>K32/F32*100</f>
        <v>100</v>
      </c>
      <c r="M32" s="105">
        <v>0</v>
      </c>
      <c r="N32" s="69">
        <v>0</v>
      </c>
      <c r="O32" s="332"/>
    </row>
    <row r="33" spans="1:15" ht="25.5" x14ac:dyDescent="0.25">
      <c r="A33" s="271"/>
      <c r="B33" s="298"/>
      <c r="C33" s="277"/>
      <c r="D33" s="277"/>
      <c r="E33" s="40" t="s">
        <v>15</v>
      </c>
      <c r="F33" s="175">
        <v>0</v>
      </c>
      <c r="G33" s="69"/>
      <c r="H33" s="69"/>
      <c r="I33" s="174"/>
      <c r="J33" s="69"/>
      <c r="K33" s="174"/>
      <c r="L33" s="69"/>
      <c r="M33" s="69"/>
      <c r="N33" s="69"/>
      <c r="O33" s="333"/>
    </row>
    <row r="34" spans="1:15" ht="24" customHeight="1" x14ac:dyDescent="0.25">
      <c r="A34" s="284" t="s">
        <v>147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</row>
    <row r="35" spans="1:15" ht="20.25" customHeight="1" x14ac:dyDescent="0.25">
      <c r="A35" s="269" t="s">
        <v>64</v>
      </c>
      <c r="B35" s="275" t="s">
        <v>53</v>
      </c>
      <c r="C35" s="275" t="s">
        <v>44</v>
      </c>
      <c r="D35" s="272"/>
      <c r="E35" s="14" t="s">
        <v>9</v>
      </c>
      <c r="F35" s="177">
        <f>F41+F40+F39+F38+F37</f>
        <v>0</v>
      </c>
      <c r="G35" s="109">
        <f>SUM(G37:G41)</f>
        <v>0</v>
      </c>
      <c r="H35" s="55">
        <v>0</v>
      </c>
      <c r="I35" s="189">
        <f>SUM(I37:I41)</f>
        <v>0</v>
      </c>
      <c r="J35" s="55">
        <v>0</v>
      </c>
      <c r="K35" s="189">
        <f>SUM(K37:K41)</f>
        <v>0</v>
      </c>
      <c r="L35" s="55">
        <v>0</v>
      </c>
      <c r="M35" s="109">
        <f>SUM(M37:M41)</f>
        <v>0</v>
      </c>
      <c r="N35" s="55">
        <v>0</v>
      </c>
      <c r="O35" s="283" t="s">
        <v>55</v>
      </c>
    </row>
    <row r="36" spans="1:15" x14ac:dyDescent="0.25">
      <c r="A36" s="287"/>
      <c r="B36" s="276"/>
      <c r="C36" s="276"/>
      <c r="D36" s="273"/>
      <c r="E36" s="16" t="s">
        <v>10</v>
      </c>
      <c r="F36" s="178"/>
      <c r="G36" s="70"/>
      <c r="H36" s="70"/>
      <c r="I36" s="178"/>
      <c r="J36" s="70"/>
      <c r="K36" s="178"/>
      <c r="L36" s="70"/>
      <c r="M36" s="70"/>
      <c r="N36" s="70"/>
      <c r="O36" s="332"/>
    </row>
    <row r="37" spans="1:15" ht="26.25" customHeight="1" x14ac:dyDescent="0.25">
      <c r="A37" s="287"/>
      <c r="B37" s="276"/>
      <c r="C37" s="276"/>
      <c r="D37" s="273"/>
      <c r="E37" s="17" t="s">
        <v>11</v>
      </c>
      <c r="F37" s="175"/>
      <c r="G37" s="69"/>
      <c r="H37" s="69"/>
      <c r="I37" s="174"/>
      <c r="J37" s="69"/>
      <c r="K37" s="174"/>
      <c r="L37" s="69"/>
      <c r="M37" s="69"/>
      <c r="N37" s="69"/>
      <c r="O37" s="332"/>
    </row>
    <row r="38" spans="1:15" ht="23.45" customHeight="1" x14ac:dyDescent="0.25">
      <c r="A38" s="287"/>
      <c r="B38" s="276"/>
      <c r="C38" s="276"/>
      <c r="D38" s="273"/>
      <c r="E38" s="116" t="s">
        <v>12</v>
      </c>
      <c r="F38" s="177">
        <v>0</v>
      </c>
      <c r="G38" s="105"/>
      <c r="H38" s="69"/>
      <c r="I38" s="177"/>
      <c r="J38" s="69"/>
      <c r="K38" s="177"/>
      <c r="L38" s="69"/>
      <c r="M38" s="105"/>
      <c r="N38" s="69"/>
      <c r="O38" s="332"/>
    </row>
    <row r="39" spans="1:15" ht="22.5" customHeight="1" x14ac:dyDescent="0.25">
      <c r="A39" s="287"/>
      <c r="B39" s="276"/>
      <c r="C39" s="276"/>
      <c r="D39" s="273"/>
      <c r="E39" s="19" t="s">
        <v>13</v>
      </c>
      <c r="F39" s="175">
        <v>0</v>
      </c>
      <c r="G39" s="69"/>
      <c r="H39" s="69"/>
      <c r="I39" s="174"/>
      <c r="J39" s="69"/>
      <c r="K39" s="174"/>
      <c r="L39" s="69"/>
      <c r="M39" s="69"/>
      <c r="N39" s="69"/>
      <c r="O39" s="332"/>
    </row>
    <row r="40" spans="1:15" ht="26.25" customHeight="1" x14ac:dyDescent="0.25">
      <c r="A40" s="287"/>
      <c r="B40" s="276"/>
      <c r="C40" s="276"/>
      <c r="D40" s="273"/>
      <c r="E40" s="117" t="s">
        <v>14</v>
      </c>
      <c r="F40" s="177">
        <v>0</v>
      </c>
      <c r="G40" s="105">
        <v>0</v>
      </c>
      <c r="H40" s="55">
        <v>0</v>
      </c>
      <c r="I40" s="177">
        <v>0</v>
      </c>
      <c r="J40" s="55">
        <v>0</v>
      </c>
      <c r="K40" s="177">
        <v>0</v>
      </c>
      <c r="L40" s="55">
        <v>0</v>
      </c>
      <c r="M40" s="105">
        <v>0</v>
      </c>
      <c r="N40" s="55">
        <v>0</v>
      </c>
      <c r="O40" s="332"/>
    </row>
    <row r="41" spans="1:15" ht="39" customHeight="1" x14ac:dyDescent="0.25">
      <c r="A41" s="288"/>
      <c r="B41" s="277"/>
      <c r="C41" s="277"/>
      <c r="D41" s="274"/>
      <c r="E41" s="19" t="s">
        <v>15</v>
      </c>
      <c r="F41" s="175">
        <v>0</v>
      </c>
      <c r="G41" s="69"/>
      <c r="H41" s="69"/>
      <c r="I41" s="174"/>
      <c r="J41" s="69"/>
      <c r="K41" s="174"/>
      <c r="L41" s="69"/>
      <c r="M41" s="69"/>
      <c r="N41" s="69"/>
      <c r="O41" s="333"/>
    </row>
    <row r="42" spans="1:15" ht="14.25" customHeight="1" thickBot="1" x14ac:dyDescent="0.3">
      <c r="A42" s="284" t="s">
        <v>55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6"/>
    </row>
    <row r="43" spans="1:15" ht="20.25" customHeight="1" thickBot="1" x14ac:dyDescent="0.3">
      <c r="A43" s="269" t="s">
        <v>65</v>
      </c>
      <c r="B43" s="275" t="s">
        <v>97</v>
      </c>
      <c r="C43" s="275" t="s">
        <v>44</v>
      </c>
      <c r="D43" s="272"/>
      <c r="E43" s="14" t="s">
        <v>9</v>
      </c>
      <c r="F43" s="179">
        <v>74.748000000000005</v>
      </c>
      <c r="G43" s="109">
        <f>SUM(G45:G49)</f>
        <v>17.244</v>
      </c>
      <c r="H43" s="156">
        <f>G43/F43*100</f>
        <v>23.069513565580348</v>
      </c>
      <c r="I43" s="216">
        <v>34.488</v>
      </c>
      <c r="J43" s="156">
        <f>I43/F43*100</f>
        <v>46.139027131160695</v>
      </c>
      <c r="K43" s="189">
        <f>SUM(K45:K49)</f>
        <v>51.731999999999999</v>
      </c>
      <c r="L43" s="55">
        <f>K43/F43*100</f>
        <v>69.208540696741053</v>
      </c>
      <c r="M43" s="109"/>
      <c r="N43" s="55"/>
      <c r="O43" s="283" t="s">
        <v>112</v>
      </c>
    </row>
    <row r="44" spans="1:15" ht="15.75" x14ac:dyDescent="0.25">
      <c r="A44" s="287"/>
      <c r="B44" s="276"/>
      <c r="C44" s="276"/>
      <c r="D44" s="273"/>
      <c r="E44" s="16" t="s">
        <v>10</v>
      </c>
      <c r="F44" s="178"/>
      <c r="G44" s="70"/>
      <c r="H44" s="162"/>
      <c r="I44" s="217"/>
      <c r="J44" s="162"/>
      <c r="K44" s="178"/>
      <c r="L44" s="70"/>
      <c r="M44" s="70"/>
      <c r="N44" s="70"/>
      <c r="O44" s="332"/>
    </row>
    <row r="45" spans="1:15" ht="26.25" customHeight="1" x14ac:dyDescent="0.25">
      <c r="A45" s="287"/>
      <c r="B45" s="276"/>
      <c r="C45" s="276"/>
      <c r="D45" s="273"/>
      <c r="E45" s="17" t="s">
        <v>11</v>
      </c>
      <c r="F45" s="175">
        <v>0</v>
      </c>
      <c r="G45" s="69"/>
      <c r="H45" s="105"/>
      <c r="I45" s="177"/>
      <c r="J45" s="105"/>
      <c r="K45" s="174"/>
      <c r="L45" s="69"/>
      <c r="M45" s="69"/>
      <c r="N45" s="69"/>
      <c r="O45" s="332"/>
    </row>
    <row r="46" spans="1:15" ht="52.5" customHeight="1" x14ac:dyDescent="0.25">
      <c r="A46" s="287"/>
      <c r="B46" s="276"/>
      <c r="C46" s="276"/>
      <c r="D46" s="273"/>
      <c r="E46" s="116" t="s">
        <v>12</v>
      </c>
      <c r="F46" s="177">
        <v>0</v>
      </c>
      <c r="G46" s="105"/>
      <c r="H46" s="105"/>
      <c r="I46" s="177"/>
      <c r="J46" s="105"/>
      <c r="K46" s="177"/>
      <c r="L46" s="69"/>
      <c r="M46" s="105"/>
      <c r="N46" s="69"/>
      <c r="O46" s="332"/>
    </row>
    <row r="47" spans="1:15" ht="22.5" customHeight="1" thickBot="1" x14ac:dyDescent="0.3">
      <c r="A47" s="287"/>
      <c r="B47" s="276"/>
      <c r="C47" s="276"/>
      <c r="D47" s="273"/>
      <c r="E47" s="19" t="s">
        <v>13</v>
      </c>
      <c r="F47" s="175">
        <v>0</v>
      </c>
      <c r="G47" s="69"/>
      <c r="H47" s="105"/>
      <c r="I47" s="177"/>
      <c r="J47" s="105"/>
      <c r="K47" s="174"/>
      <c r="L47" s="69"/>
      <c r="M47" s="69"/>
      <c r="N47" s="69"/>
      <c r="O47" s="332"/>
    </row>
    <row r="48" spans="1:15" ht="26.25" customHeight="1" thickBot="1" x14ac:dyDescent="0.3">
      <c r="A48" s="287"/>
      <c r="B48" s="276"/>
      <c r="C48" s="276"/>
      <c r="D48" s="273"/>
      <c r="E48" s="124" t="s">
        <v>14</v>
      </c>
      <c r="F48" s="179">
        <v>74.748000000000005</v>
      </c>
      <c r="G48" s="105">
        <v>17.244</v>
      </c>
      <c r="H48" s="156">
        <f>G48/F48*100</f>
        <v>23.069513565580348</v>
      </c>
      <c r="I48" s="216">
        <v>34.488</v>
      </c>
      <c r="J48" s="156">
        <f>I48/F48*100</f>
        <v>46.139027131160695</v>
      </c>
      <c r="K48" s="177">
        <f>17.244+I48</f>
        <v>51.731999999999999</v>
      </c>
      <c r="L48" s="55">
        <f>K48/F48*100</f>
        <v>69.208540696741053</v>
      </c>
      <c r="M48" s="109">
        <v>0</v>
      </c>
      <c r="N48" s="55">
        <f>M48/F48*100</f>
        <v>0</v>
      </c>
      <c r="O48" s="332"/>
    </row>
    <row r="49" spans="1:15" ht="39" customHeight="1" x14ac:dyDescent="0.25">
      <c r="A49" s="288"/>
      <c r="B49" s="277"/>
      <c r="C49" s="277"/>
      <c r="D49" s="274"/>
      <c r="E49" s="19" t="s">
        <v>15</v>
      </c>
      <c r="F49" s="175">
        <v>0</v>
      </c>
      <c r="G49" s="69"/>
      <c r="H49" s="69"/>
      <c r="I49" s="174"/>
      <c r="J49" s="69"/>
      <c r="K49" s="174"/>
      <c r="L49" s="69"/>
      <c r="M49" s="69"/>
      <c r="N49" s="69"/>
      <c r="O49" s="333"/>
    </row>
    <row r="50" spans="1:15" ht="18" customHeight="1" x14ac:dyDescent="0.25">
      <c r="A50" s="284" t="s">
        <v>116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6"/>
    </row>
    <row r="51" spans="1:15" ht="18" customHeight="1" x14ac:dyDescent="0.25">
      <c r="A51" s="269" t="s">
        <v>66</v>
      </c>
      <c r="B51" s="275" t="s">
        <v>27</v>
      </c>
      <c r="C51" s="275" t="s">
        <v>34</v>
      </c>
      <c r="D51" s="272"/>
      <c r="E51" s="14" t="s">
        <v>9</v>
      </c>
      <c r="F51" s="177">
        <f>F57+F56+F55+F54+F53</f>
        <v>0</v>
      </c>
      <c r="G51" s="109">
        <f>SUM(G53:G57)</f>
        <v>0</v>
      </c>
      <c r="H51" s="55">
        <v>0</v>
      </c>
      <c r="I51" s="189">
        <f>SUM(I53:I57)</f>
        <v>0</v>
      </c>
      <c r="J51" s="71">
        <f>SUM(J53:J57)</f>
        <v>0</v>
      </c>
      <c r="K51" s="189">
        <f>SUM(K53:K57)</f>
        <v>0</v>
      </c>
      <c r="L51" s="55">
        <v>0</v>
      </c>
      <c r="M51" s="109">
        <v>0</v>
      </c>
      <c r="N51" s="55">
        <v>0</v>
      </c>
      <c r="O51" s="283"/>
    </row>
    <row r="52" spans="1:15" ht="27" customHeight="1" x14ac:dyDescent="0.25">
      <c r="A52" s="287"/>
      <c r="B52" s="276"/>
      <c r="C52" s="276"/>
      <c r="D52" s="273"/>
      <c r="E52" s="16" t="s">
        <v>10</v>
      </c>
      <c r="F52" s="178"/>
      <c r="G52" s="70"/>
      <c r="H52" s="70"/>
      <c r="I52" s="178"/>
      <c r="J52" s="70"/>
      <c r="K52" s="201"/>
      <c r="L52" s="70"/>
      <c r="M52" s="70"/>
      <c r="N52" s="70"/>
      <c r="O52" s="332"/>
    </row>
    <row r="53" spans="1:15" ht="21.75" customHeight="1" x14ac:dyDescent="0.25">
      <c r="A53" s="287"/>
      <c r="B53" s="276"/>
      <c r="C53" s="276"/>
      <c r="D53" s="273"/>
      <c r="E53" s="17" t="s">
        <v>11</v>
      </c>
      <c r="F53" s="175">
        <v>0</v>
      </c>
      <c r="G53" s="69"/>
      <c r="H53" s="69"/>
      <c r="I53" s="174"/>
      <c r="J53" s="69"/>
      <c r="K53" s="174"/>
      <c r="L53" s="69"/>
      <c r="M53" s="69"/>
      <c r="N53" s="69"/>
      <c r="O53" s="332"/>
    </row>
    <row r="54" spans="1:15" ht="25.5" x14ac:dyDescent="0.25">
      <c r="A54" s="287"/>
      <c r="B54" s="276"/>
      <c r="C54" s="276"/>
      <c r="D54" s="273"/>
      <c r="E54" s="125" t="s">
        <v>12</v>
      </c>
      <c r="F54" s="177">
        <v>0</v>
      </c>
      <c r="G54" s="105"/>
      <c r="H54" s="69"/>
      <c r="I54" s="177"/>
      <c r="J54" s="69"/>
      <c r="K54" s="177"/>
      <c r="L54" s="69"/>
      <c r="M54" s="105"/>
      <c r="N54" s="69"/>
      <c r="O54" s="332"/>
    </row>
    <row r="55" spans="1:15" ht="26.25" customHeight="1" x14ac:dyDescent="0.25">
      <c r="A55" s="287"/>
      <c r="B55" s="276"/>
      <c r="C55" s="276"/>
      <c r="D55" s="273"/>
      <c r="E55" s="19" t="s">
        <v>13</v>
      </c>
      <c r="F55" s="175">
        <v>0</v>
      </c>
      <c r="G55" s="69"/>
      <c r="H55" s="69"/>
      <c r="I55" s="174"/>
      <c r="J55" s="69"/>
      <c r="K55" s="174"/>
      <c r="L55" s="69"/>
      <c r="M55" s="69"/>
      <c r="N55" s="69"/>
      <c r="O55" s="332"/>
    </row>
    <row r="56" spans="1:15" ht="18.600000000000001" customHeight="1" x14ac:dyDescent="0.25">
      <c r="A56" s="287"/>
      <c r="B56" s="276"/>
      <c r="C56" s="276"/>
      <c r="D56" s="273"/>
      <c r="E56" s="124" t="s">
        <v>14</v>
      </c>
      <c r="F56" s="177">
        <v>0</v>
      </c>
      <c r="G56" s="105">
        <v>0</v>
      </c>
      <c r="H56" s="55">
        <v>0</v>
      </c>
      <c r="I56" s="177">
        <v>0</v>
      </c>
      <c r="J56" s="55">
        <v>0</v>
      </c>
      <c r="K56" s="177">
        <v>0</v>
      </c>
      <c r="L56" s="55">
        <v>0</v>
      </c>
      <c r="M56" s="105">
        <v>0</v>
      </c>
      <c r="N56" s="55">
        <v>0</v>
      </c>
      <c r="O56" s="332"/>
    </row>
    <row r="57" spans="1:15" ht="16.149999999999999" customHeight="1" x14ac:dyDescent="0.25">
      <c r="A57" s="288"/>
      <c r="B57" s="277"/>
      <c r="C57" s="277"/>
      <c r="D57" s="274"/>
      <c r="E57" s="19" t="s">
        <v>15</v>
      </c>
      <c r="F57" s="175">
        <v>0</v>
      </c>
      <c r="G57" s="69"/>
      <c r="H57" s="69"/>
      <c r="I57" s="174"/>
      <c r="J57" s="69"/>
      <c r="K57" s="177"/>
      <c r="L57" s="69"/>
      <c r="M57" s="69"/>
      <c r="N57" s="69"/>
      <c r="O57" s="333"/>
    </row>
    <row r="58" spans="1:15" ht="19.5" customHeight="1" x14ac:dyDescent="0.25">
      <c r="A58" s="284" t="s">
        <v>113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6"/>
    </row>
    <row r="59" spans="1:15" ht="18" customHeight="1" x14ac:dyDescent="0.25">
      <c r="A59" s="269" t="s">
        <v>67</v>
      </c>
      <c r="B59" s="275" t="s">
        <v>54</v>
      </c>
      <c r="C59" s="275" t="s">
        <v>34</v>
      </c>
      <c r="D59" s="272"/>
      <c r="E59" s="14" t="s">
        <v>9</v>
      </c>
      <c r="F59" s="177">
        <v>0</v>
      </c>
      <c r="G59" s="109">
        <f>SUM(G61:G65)</f>
        <v>0</v>
      </c>
      <c r="H59" s="55">
        <v>0</v>
      </c>
      <c r="I59" s="189">
        <f t="shared" ref="I59:N59" si="0">SUM(I61:I65)</f>
        <v>0</v>
      </c>
      <c r="J59" s="71">
        <f t="shared" si="0"/>
        <v>0</v>
      </c>
      <c r="K59" s="189">
        <f t="shared" si="0"/>
        <v>0</v>
      </c>
      <c r="L59" s="71">
        <f t="shared" si="0"/>
        <v>0</v>
      </c>
      <c r="M59" s="109">
        <f t="shared" si="0"/>
        <v>0</v>
      </c>
      <c r="N59" s="71">
        <f t="shared" si="0"/>
        <v>0</v>
      </c>
      <c r="O59" s="283" t="s">
        <v>55</v>
      </c>
    </row>
    <row r="60" spans="1:15" ht="19.149999999999999" customHeight="1" x14ac:dyDescent="0.25">
      <c r="A60" s="287"/>
      <c r="B60" s="276"/>
      <c r="C60" s="276"/>
      <c r="D60" s="273"/>
      <c r="E60" s="16" t="s">
        <v>10</v>
      </c>
      <c r="F60" s="178"/>
      <c r="G60" s="70"/>
      <c r="H60" s="70"/>
      <c r="I60" s="178"/>
      <c r="J60" s="70"/>
      <c r="K60" s="178"/>
      <c r="L60" s="70"/>
      <c r="M60" s="70"/>
      <c r="N60" s="70"/>
      <c r="O60" s="332"/>
    </row>
    <row r="61" spans="1:15" ht="21.75" customHeight="1" x14ac:dyDescent="0.25">
      <c r="A61" s="287"/>
      <c r="B61" s="276"/>
      <c r="C61" s="276"/>
      <c r="D61" s="273"/>
      <c r="E61" s="17" t="s">
        <v>11</v>
      </c>
      <c r="F61" s="175">
        <v>0</v>
      </c>
      <c r="G61" s="69"/>
      <c r="H61" s="69"/>
      <c r="I61" s="174"/>
      <c r="J61" s="69"/>
      <c r="K61" s="174"/>
      <c r="L61" s="69"/>
      <c r="M61" s="69"/>
      <c r="N61" s="69"/>
      <c r="O61" s="332"/>
    </row>
    <row r="62" spans="1:15" ht="25.5" x14ac:dyDescent="0.25">
      <c r="A62" s="287"/>
      <c r="B62" s="276"/>
      <c r="C62" s="276"/>
      <c r="D62" s="273"/>
      <c r="E62" s="125" t="s">
        <v>12</v>
      </c>
      <c r="F62" s="177">
        <v>0</v>
      </c>
      <c r="G62" s="105"/>
      <c r="H62" s="69"/>
      <c r="I62" s="177"/>
      <c r="J62" s="69"/>
      <c r="K62" s="177"/>
      <c r="L62" s="69"/>
      <c r="M62" s="105"/>
      <c r="N62" s="69"/>
      <c r="O62" s="332"/>
    </row>
    <row r="63" spans="1:15" ht="26.25" customHeight="1" x14ac:dyDescent="0.25">
      <c r="A63" s="287"/>
      <c r="B63" s="276"/>
      <c r="C63" s="276"/>
      <c r="D63" s="273"/>
      <c r="E63" s="19" t="s">
        <v>13</v>
      </c>
      <c r="F63" s="175">
        <v>0</v>
      </c>
      <c r="G63" s="69"/>
      <c r="H63" s="69"/>
      <c r="I63" s="174"/>
      <c r="J63" s="69"/>
      <c r="K63" s="174"/>
      <c r="L63" s="69"/>
      <c r="M63" s="69"/>
      <c r="N63" s="69"/>
      <c r="O63" s="332"/>
    </row>
    <row r="64" spans="1:15" ht="17.45" customHeight="1" x14ac:dyDescent="0.25">
      <c r="A64" s="287"/>
      <c r="B64" s="276"/>
      <c r="C64" s="276"/>
      <c r="D64" s="273"/>
      <c r="E64" s="124" t="s">
        <v>14</v>
      </c>
      <c r="F64" s="177">
        <v>0</v>
      </c>
      <c r="G64" s="105">
        <v>0</v>
      </c>
      <c r="H64" s="105">
        <v>0</v>
      </c>
      <c r="I64" s="177">
        <v>0</v>
      </c>
      <c r="J64" s="105">
        <v>0</v>
      </c>
      <c r="K64" s="177">
        <v>0</v>
      </c>
      <c r="L64" s="105">
        <v>0</v>
      </c>
      <c r="M64" s="105">
        <v>0</v>
      </c>
      <c r="N64" s="105">
        <v>0</v>
      </c>
      <c r="O64" s="332"/>
    </row>
    <row r="65" spans="1:19" ht="45.6" customHeight="1" x14ac:dyDescent="0.25">
      <c r="A65" s="288"/>
      <c r="B65" s="277"/>
      <c r="C65" s="277"/>
      <c r="D65" s="274"/>
      <c r="E65" s="19" t="s">
        <v>15</v>
      </c>
      <c r="F65" s="175">
        <v>0</v>
      </c>
      <c r="G65" s="69"/>
      <c r="H65" s="69"/>
      <c r="I65" s="174"/>
      <c r="J65" s="69"/>
      <c r="K65" s="174"/>
      <c r="L65" s="69"/>
      <c r="M65" s="69"/>
      <c r="N65" s="69"/>
      <c r="O65" s="333"/>
    </row>
    <row r="66" spans="1:19" ht="19.5" customHeight="1" x14ac:dyDescent="0.25">
      <c r="A66" s="284" t="s">
        <v>55</v>
      </c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6"/>
      <c r="S66" s="1"/>
    </row>
    <row r="67" spans="1:19" ht="19.5" customHeight="1" x14ac:dyDescent="0.25">
      <c r="A67" s="269" t="s">
        <v>110</v>
      </c>
      <c r="B67" s="275" t="s">
        <v>126</v>
      </c>
      <c r="C67" s="275"/>
      <c r="D67" s="272"/>
      <c r="E67" s="14" t="s">
        <v>9</v>
      </c>
      <c r="F67" s="177">
        <v>135</v>
      </c>
      <c r="G67" s="109">
        <f>SUM(G69:G73)</f>
        <v>0</v>
      </c>
      <c r="H67" s="55">
        <v>0</v>
      </c>
      <c r="I67" s="189">
        <v>135</v>
      </c>
      <c r="J67" s="71">
        <v>100</v>
      </c>
      <c r="K67" s="189">
        <f>SUM(K69:K73)</f>
        <v>135</v>
      </c>
      <c r="L67" s="71">
        <f>K67/F67*100</f>
        <v>100</v>
      </c>
      <c r="M67" s="109">
        <f>SUM(M69:M73)</f>
        <v>0</v>
      </c>
      <c r="N67" s="71">
        <f>SUM(N69:N73)</f>
        <v>0</v>
      </c>
      <c r="O67" s="283" t="s">
        <v>136</v>
      </c>
      <c r="S67" s="1"/>
    </row>
    <row r="68" spans="1:19" ht="19.5" customHeight="1" x14ac:dyDescent="0.25">
      <c r="A68" s="287"/>
      <c r="B68" s="276"/>
      <c r="C68" s="276"/>
      <c r="D68" s="273"/>
      <c r="E68" s="16" t="s">
        <v>10</v>
      </c>
      <c r="F68" s="178"/>
      <c r="G68" s="70"/>
      <c r="H68" s="70"/>
      <c r="I68" s="178"/>
      <c r="J68" s="70"/>
      <c r="K68" s="178"/>
      <c r="L68" s="70"/>
      <c r="M68" s="70"/>
      <c r="N68" s="70"/>
      <c r="O68" s="332"/>
      <c r="S68" s="1"/>
    </row>
    <row r="69" spans="1:19" ht="19.5" customHeight="1" x14ac:dyDescent="0.25">
      <c r="A69" s="287"/>
      <c r="B69" s="276"/>
      <c r="C69" s="276"/>
      <c r="D69" s="273"/>
      <c r="E69" s="17" t="s">
        <v>11</v>
      </c>
      <c r="F69" s="175">
        <v>0</v>
      </c>
      <c r="G69" s="69"/>
      <c r="H69" s="69"/>
      <c r="I69" s="174"/>
      <c r="J69" s="69"/>
      <c r="K69" s="174"/>
      <c r="L69" s="69"/>
      <c r="M69" s="69"/>
      <c r="N69" s="69"/>
      <c r="O69" s="332"/>
      <c r="S69" s="1"/>
    </row>
    <row r="70" spans="1:19" ht="19.5" customHeight="1" x14ac:dyDescent="0.25">
      <c r="A70" s="287"/>
      <c r="B70" s="276"/>
      <c r="C70" s="276"/>
      <c r="D70" s="273"/>
      <c r="E70" s="125" t="s">
        <v>12</v>
      </c>
      <c r="F70" s="177">
        <v>0</v>
      </c>
      <c r="G70" s="105"/>
      <c r="H70" s="69"/>
      <c r="I70" s="177"/>
      <c r="J70" s="69"/>
      <c r="K70" s="177"/>
      <c r="L70" s="69"/>
      <c r="M70" s="105"/>
      <c r="N70" s="69"/>
      <c r="O70" s="332"/>
      <c r="S70" s="1"/>
    </row>
    <row r="71" spans="1:19" ht="19.5" customHeight="1" x14ac:dyDescent="0.25">
      <c r="A71" s="287"/>
      <c r="B71" s="276"/>
      <c r="C71" s="276"/>
      <c r="D71" s="273"/>
      <c r="E71" s="19" t="s">
        <v>13</v>
      </c>
      <c r="F71" s="175">
        <v>0</v>
      </c>
      <c r="G71" s="69"/>
      <c r="H71" s="69"/>
      <c r="I71" s="174"/>
      <c r="J71" s="69"/>
      <c r="K71" s="174"/>
      <c r="L71" s="69"/>
      <c r="M71" s="69"/>
      <c r="N71" s="69"/>
      <c r="O71" s="332"/>
      <c r="S71" s="1"/>
    </row>
    <row r="72" spans="1:19" ht="19.5" customHeight="1" x14ac:dyDescent="0.25">
      <c r="A72" s="287"/>
      <c r="B72" s="276"/>
      <c r="C72" s="276"/>
      <c r="D72" s="273"/>
      <c r="E72" s="124" t="s">
        <v>14</v>
      </c>
      <c r="F72" s="177">
        <v>135</v>
      </c>
      <c r="G72" s="105">
        <v>0</v>
      </c>
      <c r="H72" s="105">
        <v>0</v>
      </c>
      <c r="I72" s="177">
        <v>135</v>
      </c>
      <c r="J72" s="105">
        <v>100</v>
      </c>
      <c r="K72" s="177">
        <f>I72</f>
        <v>135</v>
      </c>
      <c r="L72" s="71">
        <f>K72/F72*100</f>
        <v>100</v>
      </c>
      <c r="M72" s="105">
        <v>0</v>
      </c>
      <c r="N72" s="105">
        <v>0</v>
      </c>
      <c r="O72" s="332"/>
      <c r="S72" s="1"/>
    </row>
    <row r="73" spans="1:19" ht="30" customHeight="1" x14ac:dyDescent="0.25">
      <c r="A73" s="288"/>
      <c r="B73" s="277"/>
      <c r="C73" s="277"/>
      <c r="D73" s="274"/>
      <c r="E73" s="19" t="s">
        <v>15</v>
      </c>
      <c r="F73" s="175">
        <v>0</v>
      </c>
      <c r="G73" s="69"/>
      <c r="H73" s="69"/>
      <c r="I73" s="174"/>
      <c r="J73" s="69"/>
      <c r="K73" s="174"/>
      <c r="L73" s="69"/>
      <c r="M73" s="69"/>
      <c r="N73" s="69"/>
      <c r="O73" s="333"/>
    </row>
    <row r="74" spans="1:19" ht="26.25" customHeight="1" x14ac:dyDescent="0.25">
      <c r="A74" s="284" t="s">
        <v>127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6"/>
    </row>
    <row r="75" spans="1:19" ht="39.75" customHeight="1" x14ac:dyDescent="0.25">
      <c r="A75" s="269" t="s">
        <v>71</v>
      </c>
      <c r="B75" s="305" t="s">
        <v>72</v>
      </c>
      <c r="C75" s="306"/>
      <c r="D75" s="307"/>
      <c r="E75" s="140" t="s">
        <v>9</v>
      </c>
      <c r="F75" s="180">
        <f>F85+F93+F101+F109</f>
        <v>133</v>
      </c>
      <c r="G75" s="120">
        <f>G85+G93+G101+G109</f>
        <v>0</v>
      </c>
      <c r="H75" s="100">
        <f>G75/F75*100</f>
        <v>0</v>
      </c>
      <c r="I75" s="218">
        <f>I85+I93+I101+I109</f>
        <v>0</v>
      </c>
      <c r="J75" s="101">
        <v>0</v>
      </c>
      <c r="K75" s="218">
        <f>K85+K93+K101+K109</f>
        <v>100</v>
      </c>
      <c r="L75" s="154">
        <f>K75/F75*100</f>
        <v>75.187969924812023</v>
      </c>
      <c r="M75" s="120">
        <f>M85+M93+M101+M109</f>
        <v>0</v>
      </c>
      <c r="N75" s="154">
        <v>0</v>
      </c>
      <c r="O75" s="282"/>
    </row>
    <row r="76" spans="1:19" ht="27.75" customHeight="1" x14ac:dyDescent="0.25">
      <c r="A76" s="287"/>
      <c r="B76" s="308"/>
      <c r="C76" s="309"/>
      <c r="D76" s="310"/>
      <c r="E76" s="16" t="s">
        <v>10</v>
      </c>
      <c r="F76" s="174"/>
      <c r="G76" s="69"/>
      <c r="H76" s="69"/>
      <c r="I76" s="174"/>
      <c r="J76" s="69"/>
      <c r="K76" s="174"/>
      <c r="L76" s="69"/>
      <c r="M76" s="69"/>
      <c r="N76" s="69"/>
      <c r="O76" s="282"/>
    </row>
    <row r="77" spans="1:19" ht="41.25" customHeight="1" x14ac:dyDescent="0.25">
      <c r="A77" s="287"/>
      <c r="B77" s="308"/>
      <c r="C77" s="309"/>
      <c r="D77" s="310"/>
      <c r="E77" s="17" t="s">
        <v>11</v>
      </c>
      <c r="F77" s="175">
        <v>0</v>
      </c>
      <c r="G77" s="69"/>
      <c r="H77" s="69"/>
      <c r="I77" s="174"/>
      <c r="J77" s="69"/>
      <c r="K77" s="174"/>
      <c r="L77" s="69"/>
      <c r="M77" s="69"/>
      <c r="N77" s="69"/>
      <c r="O77" s="282"/>
    </row>
    <row r="78" spans="1:19" ht="26.25" hidden="1" customHeight="1" x14ac:dyDescent="0.25">
      <c r="A78" s="287"/>
      <c r="B78" s="308"/>
      <c r="C78" s="309"/>
      <c r="D78" s="310"/>
      <c r="E78" s="142" t="s">
        <v>12</v>
      </c>
      <c r="F78" s="181">
        <v>0</v>
      </c>
      <c r="G78" s="109">
        <f>SUM(G88+G96+G104+G112)</f>
        <v>0</v>
      </c>
      <c r="H78" s="55">
        <v>0</v>
      </c>
      <c r="I78" s="189">
        <f>SUM(I88+I96+I104+I112)</f>
        <v>0</v>
      </c>
      <c r="J78" s="55">
        <v>0</v>
      </c>
      <c r="K78" s="189">
        <v>0</v>
      </c>
      <c r="L78" s="55">
        <v>0</v>
      </c>
      <c r="M78" s="109">
        <v>0</v>
      </c>
      <c r="N78" s="69">
        <v>0</v>
      </c>
      <c r="O78" s="282"/>
    </row>
    <row r="79" spans="1:19" ht="15.75" hidden="1" customHeight="1" x14ac:dyDescent="0.25">
      <c r="A79" s="287"/>
      <c r="B79" s="308"/>
      <c r="C79" s="309"/>
      <c r="D79" s="310"/>
      <c r="E79" s="143" t="s">
        <v>13</v>
      </c>
      <c r="F79" s="175">
        <v>0</v>
      </c>
      <c r="G79" s="69"/>
      <c r="H79" s="69"/>
      <c r="I79" s="174"/>
      <c r="J79" s="69"/>
      <c r="K79" s="174"/>
      <c r="L79" s="69"/>
      <c r="M79" s="69"/>
      <c r="N79" s="69"/>
      <c r="O79" s="282"/>
    </row>
    <row r="80" spans="1:19" ht="25.5" customHeight="1" x14ac:dyDescent="0.25">
      <c r="A80" s="287"/>
      <c r="B80" s="308"/>
      <c r="C80" s="309"/>
      <c r="D80" s="310"/>
      <c r="E80" s="141" t="s">
        <v>12</v>
      </c>
      <c r="F80" s="177"/>
      <c r="G80" s="105"/>
      <c r="H80" s="69"/>
      <c r="I80" s="177"/>
      <c r="J80" s="69"/>
      <c r="K80" s="177"/>
      <c r="L80" s="69"/>
      <c r="M80" s="105"/>
      <c r="N80" s="69"/>
      <c r="O80" s="282"/>
    </row>
    <row r="81" spans="1:15" ht="24.6" customHeight="1" x14ac:dyDescent="0.25">
      <c r="A81" s="287"/>
      <c r="B81" s="308"/>
      <c r="C81" s="309"/>
      <c r="D81" s="310"/>
      <c r="E81" s="145" t="s">
        <v>13</v>
      </c>
      <c r="F81" s="175">
        <v>0</v>
      </c>
      <c r="G81" s="69"/>
      <c r="H81" s="69"/>
      <c r="I81" s="174"/>
      <c r="J81" s="69"/>
      <c r="K81" s="177"/>
      <c r="L81" s="69"/>
      <c r="M81" s="69"/>
      <c r="N81" s="69"/>
      <c r="O81" s="282"/>
    </row>
    <row r="82" spans="1:15" ht="19.5" customHeight="1" x14ac:dyDescent="0.25">
      <c r="A82" s="287"/>
      <c r="B82" s="308"/>
      <c r="C82" s="309"/>
      <c r="D82" s="310"/>
      <c r="E82" s="144" t="s">
        <v>14</v>
      </c>
      <c r="F82" s="180">
        <f>F90+F98+F106+F114</f>
        <v>133</v>
      </c>
      <c r="G82" s="69">
        <f>G90+G98+G106+G114</f>
        <v>0</v>
      </c>
      <c r="H82" s="55">
        <f>G82/F82*100</f>
        <v>0</v>
      </c>
      <c r="I82" s="174">
        <v>0</v>
      </c>
      <c r="J82" s="55">
        <f>I82/F82*100</f>
        <v>0</v>
      </c>
      <c r="K82" s="177">
        <f>K90+K98+K106+K114</f>
        <v>100</v>
      </c>
      <c r="L82" s="154">
        <f>K82/F82*100</f>
        <v>75.187969924812023</v>
      </c>
      <c r="M82" s="55">
        <v>0</v>
      </c>
      <c r="N82" s="69">
        <v>0</v>
      </c>
      <c r="O82" s="282"/>
    </row>
    <row r="83" spans="1:15" ht="24" customHeight="1" x14ac:dyDescent="0.25">
      <c r="A83" s="288"/>
      <c r="B83" s="311"/>
      <c r="C83" s="312"/>
      <c r="D83" s="313"/>
      <c r="E83" s="143" t="s">
        <v>15</v>
      </c>
      <c r="F83" s="175"/>
      <c r="G83" s="69"/>
      <c r="H83" s="69"/>
      <c r="I83" s="174"/>
      <c r="J83" s="69"/>
      <c r="K83" s="174"/>
      <c r="L83" s="69"/>
      <c r="M83" s="69"/>
      <c r="N83" s="69"/>
      <c r="O83" s="282"/>
    </row>
    <row r="84" spans="1:15" ht="27.75" customHeight="1" x14ac:dyDescent="0.25">
      <c r="A84" s="284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6"/>
    </row>
    <row r="85" spans="1:15" ht="30.6" customHeight="1" x14ac:dyDescent="0.25">
      <c r="A85" s="269" t="s">
        <v>59</v>
      </c>
      <c r="B85" s="275" t="s">
        <v>28</v>
      </c>
      <c r="C85" s="275" t="s">
        <v>42</v>
      </c>
      <c r="D85" s="272"/>
      <c r="E85" s="14" t="s">
        <v>9</v>
      </c>
      <c r="F85" s="177">
        <v>1</v>
      </c>
      <c r="G85" s="109">
        <f>SUM(G87:G91)</f>
        <v>0</v>
      </c>
      <c r="H85" s="55">
        <v>0</v>
      </c>
      <c r="I85" s="177">
        <v>0</v>
      </c>
      <c r="J85" s="55">
        <v>0</v>
      </c>
      <c r="K85" s="189">
        <f>SUM(K87:K91)</f>
        <v>10</v>
      </c>
      <c r="L85" s="55">
        <f>K85/F85*100</f>
        <v>1000</v>
      </c>
      <c r="M85" s="105">
        <v>0</v>
      </c>
      <c r="N85" s="55">
        <v>0</v>
      </c>
      <c r="O85" s="283"/>
    </row>
    <row r="86" spans="1:15" ht="39" customHeight="1" x14ac:dyDescent="0.25">
      <c r="A86" s="287"/>
      <c r="B86" s="276"/>
      <c r="C86" s="276"/>
      <c r="D86" s="273"/>
      <c r="E86" s="16" t="s">
        <v>10</v>
      </c>
      <c r="F86" s="174"/>
      <c r="G86" s="69"/>
      <c r="H86" s="69"/>
      <c r="I86" s="174"/>
      <c r="J86" s="69"/>
      <c r="K86" s="174"/>
      <c r="L86" s="69"/>
      <c r="M86" s="69"/>
      <c r="N86" s="69"/>
      <c r="O86" s="332"/>
    </row>
    <row r="87" spans="1:15" ht="39.6" customHeight="1" x14ac:dyDescent="0.25">
      <c r="A87" s="287"/>
      <c r="B87" s="276"/>
      <c r="C87" s="276"/>
      <c r="D87" s="273"/>
      <c r="E87" s="17" t="s">
        <v>11</v>
      </c>
      <c r="F87" s="175">
        <v>0</v>
      </c>
      <c r="G87" s="69"/>
      <c r="H87" s="69"/>
      <c r="I87" s="174"/>
      <c r="J87" s="69"/>
      <c r="K87" s="174"/>
      <c r="L87" s="69"/>
      <c r="M87" s="69"/>
      <c r="N87" s="69"/>
      <c r="O87" s="332"/>
    </row>
    <row r="88" spans="1:15" ht="18.600000000000001" customHeight="1" x14ac:dyDescent="0.25">
      <c r="A88" s="287"/>
      <c r="B88" s="276"/>
      <c r="C88" s="276"/>
      <c r="D88" s="273"/>
      <c r="E88" s="125" t="s">
        <v>12</v>
      </c>
      <c r="F88" s="177">
        <v>0</v>
      </c>
      <c r="G88" s="105"/>
      <c r="H88" s="69"/>
      <c r="I88" s="177"/>
      <c r="J88" s="69"/>
      <c r="K88" s="177"/>
      <c r="L88" s="69"/>
      <c r="M88" s="105"/>
      <c r="N88" s="69"/>
      <c r="O88" s="332"/>
    </row>
    <row r="89" spans="1:15" ht="24" customHeight="1" x14ac:dyDescent="0.25">
      <c r="A89" s="287"/>
      <c r="B89" s="276"/>
      <c r="C89" s="276"/>
      <c r="D89" s="273"/>
      <c r="E89" s="19" t="s">
        <v>13</v>
      </c>
      <c r="F89" s="175">
        <v>0</v>
      </c>
      <c r="G89" s="69"/>
      <c r="H89" s="69"/>
      <c r="I89" s="174"/>
      <c r="J89" s="69"/>
      <c r="K89" s="174"/>
      <c r="L89" s="69"/>
      <c r="M89" s="69"/>
      <c r="N89" s="69"/>
      <c r="O89" s="332"/>
    </row>
    <row r="90" spans="1:15" ht="19.5" customHeight="1" x14ac:dyDescent="0.25">
      <c r="A90" s="287"/>
      <c r="B90" s="276"/>
      <c r="C90" s="276"/>
      <c r="D90" s="273"/>
      <c r="E90" s="124" t="s">
        <v>14</v>
      </c>
      <c r="F90" s="177">
        <v>1</v>
      </c>
      <c r="G90" s="109">
        <f>SUM(G93:G97)</f>
        <v>0</v>
      </c>
      <c r="H90" s="55">
        <v>0</v>
      </c>
      <c r="I90" s="177">
        <v>0</v>
      </c>
      <c r="J90" s="69">
        <v>0</v>
      </c>
      <c r="K90" s="177">
        <v>10</v>
      </c>
      <c r="L90" s="55">
        <f>K90/F90*100</f>
        <v>1000</v>
      </c>
      <c r="M90" s="105">
        <v>0</v>
      </c>
      <c r="N90" s="55">
        <v>0</v>
      </c>
      <c r="O90" s="332"/>
    </row>
    <row r="91" spans="1:15" ht="40.5" customHeight="1" x14ac:dyDescent="0.25">
      <c r="A91" s="288"/>
      <c r="B91" s="277"/>
      <c r="C91" s="277"/>
      <c r="D91" s="274"/>
      <c r="E91" s="19" t="s">
        <v>15</v>
      </c>
      <c r="F91" s="175">
        <v>0</v>
      </c>
      <c r="G91" s="69"/>
      <c r="H91" s="69"/>
      <c r="I91" s="174"/>
      <c r="J91" s="69"/>
      <c r="K91" s="174"/>
      <c r="L91" s="69"/>
      <c r="M91" s="69"/>
      <c r="N91" s="69"/>
      <c r="O91" s="333"/>
    </row>
    <row r="92" spans="1:15" ht="24.75" customHeight="1" x14ac:dyDescent="0.25">
      <c r="A92" s="284" t="s">
        <v>155</v>
      </c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6"/>
    </row>
    <row r="93" spans="1:15" ht="30" customHeight="1" x14ac:dyDescent="0.25">
      <c r="A93" s="269" t="s">
        <v>60</v>
      </c>
      <c r="B93" s="275" t="s">
        <v>56</v>
      </c>
      <c r="C93" s="275"/>
      <c r="D93" s="272"/>
      <c r="E93" s="14" t="s">
        <v>9</v>
      </c>
      <c r="F93" s="177">
        <v>42</v>
      </c>
      <c r="G93" s="105">
        <v>0</v>
      </c>
      <c r="H93" s="55">
        <v>0</v>
      </c>
      <c r="I93" s="177">
        <v>0</v>
      </c>
      <c r="J93" s="55">
        <v>0</v>
      </c>
      <c r="K93" s="177">
        <v>0</v>
      </c>
      <c r="L93" s="55">
        <v>0</v>
      </c>
      <c r="M93" s="105">
        <v>0</v>
      </c>
      <c r="N93" s="55">
        <v>0</v>
      </c>
      <c r="O93" s="268"/>
    </row>
    <row r="94" spans="1:15" ht="19.5" customHeight="1" x14ac:dyDescent="0.25">
      <c r="A94" s="287"/>
      <c r="B94" s="276"/>
      <c r="C94" s="276"/>
      <c r="D94" s="273"/>
      <c r="E94" s="99" t="s">
        <v>10</v>
      </c>
      <c r="F94" s="174"/>
      <c r="G94" s="69"/>
      <c r="H94" s="69"/>
      <c r="I94" s="174"/>
      <c r="J94" s="69"/>
      <c r="K94" s="174"/>
      <c r="L94" s="69"/>
      <c r="M94" s="69"/>
      <c r="N94" s="69"/>
      <c r="O94" s="268"/>
    </row>
    <row r="95" spans="1:15" ht="19.5" customHeight="1" x14ac:dyDescent="0.25">
      <c r="A95" s="287"/>
      <c r="B95" s="276"/>
      <c r="C95" s="276"/>
      <c r="D95" s="273"/>
      <c r="E95" s="17" t="s">
        <v>11</v>
      </c>
      <c r="F95" s="175">
        <v>0</v>
      </c>
      <c r="G95" s="69"/>
      <c r="H95" s="69"/>
      <c r="I95" s="174"/>
      <c r="J95" s="69"/>
      <c r="K95" s="174"/>
      <c r="L95" s="69"/>
      <c r="M95" s="69"/>
      <c r="N95" s="69"/>
      <c r="O95" s="268"/>
    </row>
    <row r="96" spans="1:15" ht="15" customHeight="1" x14ac:dyDescent="0.25">
      <c r="A96" s="287"/>
      <c r="B96" s="276"/>
      <c r="C96" s="276"/>
      <c r="D96" s="273"/>
      <c r="E96" s="18" t="s">
        <v>12</v>
      </c>
      <c r="F96" s="177">
        <v>0</v>
      </c>
      <c r="G96" s="105"/>
      <c r="H96" s="69"/>
      <c r="I96" s="177"/>
      <c r="J96" s="69"/>
      <c r="K96" s="177"/>
      <c r="L96" s="69"/>
      <c r="M96" s="105"/>
      <c r="N96" s="69"/>
      <c r="O96" s="268"/>
    </row>
    <row r="97" spans="1:15" ht="27" customHeight="1" x14ac:dyDescent="0.25">
      <c r="A97" s="287"/>
      <c r="B97" s="276"/>
      <c r="C97" s="276"/>
      <c r="D97" s="273"/>
      <c r="E97" s="19" t="s">
        <v>13</v>
      </c>
      <c r="F97" s="175">
        <v>0</v>
      </c>
      <c r="G97" s="69"/>
      <c r="H97" s="69"/>
      <c r="I97" s="174"/>
      <c r="J97" s="69"/>
      <c r="K97" s="174"/>
      <c r="L97" s="69"/>
      <c r="M97" s="69"/>
      <c r="N97" s="69"/>
      <c r="O97" s="268"/>
    </row>
    <row r="98" spans="1:15" ht="39" customHeight="1" x14ac:dyDescent="0.25">
      <c r="A98" s="287"/>
      <c r="B98" s="276"/>
      <c r="C98" s="276"/>
      <c r="D98" s="273"/>
      <c r="E98" s="17" t="s">
        <v>14</v>
      </c>
      <c r="F98" s="177">
        <v>42</v>
      </c>
      <c r="G98" s="105">
        <v>0</v>
      </c>
      <c r="H98" s="55">
        <v>0</v>
      </c>
      <c r="I98" s="177">
        <v>0</v>
      </c>
      <c r="J98" s="55">
        <v>0</v>
      </c>
      <c r="K98" s="177">
        <v>0</v>
      </c>
      <c r="L98" s="55">
        <v>0</v>
      </c>
      <c r="M98" s="105">
        <v>0</v>
      </c>
      <c r="N98" s="55">
        <v>0</v>
      </c>
      <c r="O98" s="268"/>
    </row>
    <row r="99" spans="1:15" ht="40.5" customHeight="1" x14ac:dyDescent="0.25">
      <c r="A99" s="288"/>
      <c r="B99" s="277"/>
      <c r="C99" s="277"/>
      <c r="D99" s="274"/>
      <c r="E99" s="19" t="s">
        <v>15</v>
      </c>
      <c r="F99" s="175">
        <v>0</v>
      </c>
      <c r="G99" s="69"/>
      <c r="H99" s="69"/>
      <c r="I99" s="174"/>
      <c r="J99" s="69"/>
      <c r="K99" s="174"/>
      <c r="L99" s="69"/>
      <c r="M99" s="69"/>
      <c r="N99" s="69"/>
      <c r="O99" s="268"/>
    </row>
    <row r="100" spans="1:15" ht="22.9" customHeight="1" thickBot="1" x14ac:dyDescent="0.3">
      <c r="A100" s="284" t="s">
        <v>149</v>
      </c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6"/>
    </row>
    <row r="101" spans="1:15" ht="15.6" customHeight="1" thickBot="1" x14ac:dyDescent="0.3">
      <c r="A101" s="269" t="s">
        <v>61</v>
      </c>
      <c r="B101" s="269" t="s">
        <v>58</v>
      </c>
      <c r="C101" s="269"/>
      <c r="D101" s="269"/>
      <c r="E101" s="14" t="s">
        <v>9</v>
      </c>
      <c r="F101" s="182">
        <v>90</v>
      </c>
      <c r="G101" s="109">
        <f>SUM(G103:G107)</f>
        <v>0</v>
      </c>
      <c r="H101" s="71">
        <v>0</v>
      </c>
      <c r="I101" s="189">
        <f>SUM(I103:I107)</f>
        <v>0</v>
      </c>
      <c r="J101" s="71">
        <v>0</v>
      </c>
      <c r="K101" s="189">
        <f>SUM(K103:K107)</f>
        <v>90</v>
      </c>
      <c r="L101" s="71">
        <f>K101/F101*100</f>
        <v>100</v>
      </c>
      <c r="M101" s="109">
        <v>0</v>
      </c>
      <c r="N101" s="71">
        <v>0</v>
      </c>
      <c r="O101" s="269"/>
    </row>
    <row r="102" spans="1:15" ht="19.5" customHeight="1" x14ac:dyDescent="0.25">
      <c r="A102" s="287"/>
      <c r="B102" s="287"/>
      <c r="C102" s="287"/>
      <c r="D102" s="287"/>
      <c r="E102" s="52" t="s">
        <v>10</v>
      </c>
      <c r="F102" s="183"/>
      <c r="G102" s="72"/>
      <c r="H102" s="71"/>
      <c r="I102" s="183"/>
      <c r="J102" s="71"/>
      <c r="K102" s="183"/>
      <c r="L102" s="71"/>
      <c r="M102" s="72"/>
      <c r="N102" s="71"/>
      <c r="O102" s="287"/>
    </row>
    <row r="103" spans="1:15" ht="19.5" customHeight="1" x14ac:dyDescent="0.25">
      <c r="A103" s="287"/>
      <c r="B103" s="287"/>
      <c r="C103" s="287"/>
      <c r="D103" s="287"/>
      <c r="E103" s="17" t="s">
        <v>11</v>
      </c>
      <c r="F103" s="175">
        <v>0</v>
      </c>
      <c r="G103" s="69"/>
      <c r="H103" s="71"/>
      <c r="I103" s="174"/>
      <c r="J103" s="71"/>
      <c r="K103" s="174"/>
      <c r="L103" s="71"/>
      <c r="M103" s="69"/>
      <c r="N103" s="71"/>
      <c r="O103" s="287"/>
    </row>
    <row r="104" spans="1:15" ht="20.25" customHeight="1" x14ac:dyDescent="0.25">
      <c r="A104" s="287"/>
      <c r="B104" s="287"/>
      <c r="C104" s="287"/>
      <c r="D104" s="287"/>
      <c r="E104" s="18" t="s">
        <v>12</v>
      </c>
      <c r="F104" s="177">
        <v>0</v>
      </c>
      <c r="G104" s="105"/>
      <c r="H104" s="71"/>
      <c r="I104" s="177"/>
      <c r="J104" s="71"/>
      <c r="K104" s="177"/>
      <c r="L104" s="71"/>
      <c r="M104" s="105"/>
      <c r="N104" s="71"/>
      <c r="O104" s="287"/>
    </row>
    <row r="105" spans="1:15" ht="41.25" customHeight="1" thickBot="1" x14ac:dyDescent="0.3">
      <c r="A105" s="287"/>
      <c r="B105" s="287"/>
      <c r="C105" s="287"/>
      <c r="D105" s="287"/>
      <c r="E105" s="19" t="s">
        <v>13</v>
      </c>
      <c r="F105" s="175">
        <v>0</v>
      </c>
      <c r="G105" s="69"/>
      <c r="H105" s="71"/>
      <c r="I105" s="174"/>
      <c r="J105" s="71"/>
      <c r="K105" s="174"/>
      <c r="L105" s="71"/>
      <c r="M105" s="69"/>
      <c r="N105" s="71"/>
      <c r="O105" s="287"/>
    </row>
    <row r="106" spans="1:15" ht="39" customHeight="1" thickBot="1" x14ac:dyDescent="0.3">
      <c r="A106" s="287"/>
      <c r="B106" s="287"/>
      <c r="C106" s="287"/>
      <c r="D106" s="287"/>
      <c r="E106" s="17" t="s">
        <v>14</v>
      </c>
      <c r="F106" s="182">
        <v>90</v>
      </c>
      <c r="G106" s="109">
        <f>SUM(G108:G112)</f>
        <v>0</v>
      </c>
      <c r="H106" s="71">
        <v>0</v>
      </c>
      <c r="I106" s="189">
        <v>0</v>
      </c>
      <c r="J106" s="71">
        <v>0</v>
      </c>
      <c r="K106" s="177">
        <v>90</v>
      </c>
      <c r="L106" s="71">
        <f>K106/F106*100</f>
        <v>100</v>
      </c>
      <c r="M106" s="105">
        <v>0</v>
      </c>
      <c r="N106" s="71">
        <v>0</v>
      </c>
      <c r="O106" s="287"/>
    </row>
    <row r="107" spans="1:15" ht="40.5" customHeight="1" x14ac:dyDescent="0.25">
      <c r="A107" s="288"/>
      <c r="B107" s="288"/>
      <c r="C107" s="288"/>
      <c r="D107" s="288"/>
      <c r="E107" s="19" t="s">
        <v>15</v>
      </c>
      <c r="F107" s="175">
        <v>0</v>
      </c>
      <c r="G107" s="69"/>
      <c r="H107" s="69"/>
      <c r="I107" s="174"/>
      <c r="J107" s="69"/>
      <c r="K107" s="174"/>
      <c r="L107" s="69"/>
      <c r="M107" s="69"/>
      <c r="N107" s="69"/>
      <c r="O107" s="288"/>
    </row>
    <row r="108" spans="1:15" ht="27.75" customHeight="1" x14ac:dyDescent="0.25">
      <c r="A108" s="284" t="s">
        <v>150</v>
      </c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6"/>
    </row>
    <row r="109" spans="1:15" ht="25.15" customHeight="1" x14ac:dyDescent="0.25">
      <c r="A109" s="269" t="s">
        <v>62</v>
      </c>
      <c r="B109" s="281" t="s">
        <v>108</v>
      </c>
      <c r="C109" s="269"/>
      <c r="D109" s="269"/>
      <c r="E109" s="14" t="s">
        <v>9</v>
      </c>
      <c r="F109" s="184">
        <v>0</v>
      </c>
      <c r="G109" s="120">
        <f>SUM(G110:G115)</f>
        <v>0</v>
      </c>
      <c r="H109" s="100">
        <v>0</v>
      </c>
      <c r="I109" s="218">
        <f>SUM(I110:I115)</f>
        <v>0</v>
      </c>
      <c r="J109" s="100">
        <v>0</v>
      </c>
      <c r="K109" s="218">
        <f>SUM(K110:K115)</f>
        <v>0</v>
      </c>
      <c r="L109" s="101">
        <v>0</v>
      </c>
      <c r="M109" s="120">
        <v>0</v>
      </c>
      <c r="N109" s="101">
        <v>0</v>
      </c>
      <c r="O109" s="299" t="s">
        <v>114</v>
      </c>
    </row>
    <row r="110" spans="1:15" ht="48" customHeight="1" x14ac:dyDescent="0.25">
      <c r="A110" s="287"/>
      <c r="B110" s="323"/>
      <c r="C110" s="287"/>
      <c r="D110" s="287"/>
      <c r="E110" s="99" t="s">
        <v>10</v>
      </c>
      <c r="F110" s="185"/>
      <c r="G110" s="121"/>
      <c r="H110" s="121"/>
      <c r="I110" s="185"/>
      <c r="J110" s="121"/>
      <c r="K110" s="185"/>
      <c r="L110" s="121"/>
      <c r="M110" s="121"/>
      <c r="N110" s="121"/>
      <c r="O110" s="300"/>
    </row>
    <row r="111" spans="1:15" s="90" customFormat="1" ht="38.25" customHeight="1" x14ac:dyDescent="0.25">
      <c r="A111" s="287"/>
      <c r="B111" s="323"/>
      <c r="C111" s="287"/>
      <c r="D111" s="287"/>
      <c r="E111" s="17" t="s">
        <v>11</v>
      </c>
      <c r="F111" s="186">
        <v>0</v>
      </c>
      <c r="G111" s="100"/>
      <c r="H111" s="100"/>
      <c r="I111" s="186"/>
      <c r="J111" s="100"/>
      <c r="K111" s="186"/>
      <c r="L111" s="100"/>
      <c r="M111" s="100"/>
      <c r="N111" s="100"/>
      <c r="O111" s="300"/>
    </row>
    <row r="112" spans="1:15" s="90" customFormat="1" ht="45.75" customHeight="1" x14ac:dyDescent="0.25">
      <c r="A112" s="287"/>
      <c r="B112" s="323"/>
      <c r="C112" s="287"/>
      <c r="D112" s="287"/>
      <c r="E112" s="18" t="s">
        <v>12</v>
      </c>
      <c r="F112" s="187">
        <v>0</v>
      </c>
      <c r="G112" s="120">
        <v>0</v>
      </c>
      <c r="H112" s="100">
        <v>0</v>
      </c>
      <c r="I112" s="184">
        <v>0</v>
      </c>
      <c r="J112" s="100">
        <v>0</v>
      </c>
      <c r="K112" s="184">
        <v>0</v>
      </c>
      <c r="L112" s="100">
        <v>0</v>
      </c>
      <c r="M112" s="120">
        <v>0</v>
      </c>
      <c r="N112" s="100">
        <v>0</v>
      </c>
      <c r="O112" s="300"/>
    </row>
    <row r="113" spans="1:15" s="90" customFormat="1" ht="38.25" x14ac:dyDescent="0.25">
      <c r="A113" s="287"/>
      <c r="B113" s="323"/>
      <c r="C113" s="287"/>
      <c r="D113" s="287"/>
      <c r="E113" s="19" t="s">
        <v>13</v>
      </c>
      <c r="F113" s="186">
        <v>0</v>
      </c>
      <c r="G113" s="100"/>
      <c r="H113" s="100"/>
      <c r="I113" s="186"/>
      <c r="J113" s="100"/>
      <c r="K113" s="186"/>
      <c r="L113" s="100"/>
      <c r="M113" s="100"/>
      <c r="N113" s="100"/>
      <c r="O113" s="300"/>
    </row>
    <row r="114" spans="1:15" s="90" customFormat="1" ht="15.75" x14ac:dyDescent="0.25">
      <c r="A114" s="287"/>
      <c r="B114" s="323"/>
      <c r="C114" s="287"/>
      <c r="D114" s="287"/>
      <c r="E114" s="17" t="s">
        <v>14</v>
      </c>
      <c r="F114" s="187">
        <v>0</v>
      </c>
      <c r="G114" s="120">
        <v>0</v>
      </c>
      <c r="H114" s="100">
        <v>0</v>
      </c>
      <c r="I114" s="184">
        <v>0</v>
      </c>
      <c r="J114" s="100">
        <v>0</v>
      </c>
      <c r="K114" s="184">
        <v>0</v>
      </c>
      <c r="L114" s="100">
        <v>0</v>
      </c>
      <c r="M114" s="119">
        <v>0</v>
      </c>
      <c r="N114" s="100">
        <v>0</v>
      </c>
      <c r="O114" s="300"/>
    </row>
    <row r="115" spans="1:15" s="90" customFormat="1" ht="25.5" x14ac:dyDescent="0.25">
      <c r="A115" s="288"/>
      <c r="B115" s="324"/>
      <c r="C115" s="288"/>
      <c r="D115" s="288"/>
      <c r="E115" s="19" t="s">
        <v>15</v>
      </c>
      <c r="F115" s="186">
        <v>0</v>
      </c>
      <c r="G115" s="100"/>
      <c r="H115" s="100"/>
      <c r="I115" s="186"/>
      <c r="J115" s="100"/>
      <c r="K115" s="186"/>
      <c r="L115" s="100"/>
      <c r="M115" s="100"/>
      <c r="N115" s="100"/>
      <c r="O115" s="301"/>
    </row>
    <row r="116" spans="1:15" s="90" customFormat="1" ht="15.75" x14ac:dyDescent="0.25">
      <c r="A116" s="320"/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2"/>
    </row>
    <row r="117" spans="1:15" s="90" customFormat="1" ht="25.5" x14ac:dyDescent="0.25">
      <c r="A117" s="269"/>
      <c r="B117" s="325" t="s">
        <v>16</v>
      </c>
      <c r="C117" s="269"/>
      <c r="D117" s="269"/>
      <c r="E117" s="23" t="s">
        <v>57</v>
      </c>
      <c r="F117" s="177">
        <f>F109+F101+F93+F85+F67+F59+F51+F43+F35+F27</f>
        <v>349.548</v>
      </c>
      <c r="G117" s="109">
        <f>G109+G101+G93+G85+G51+G59+G43+G35+G27</f>
        <v>17.244</v>
      </c>
      <c r="H117" s="55">
        <f>G117/F117*100</f>
        <v>4.9332280545161176</v>
      </c>
      <c r="I117" s="189">
        <f>I75+I19</f>
        <v>169.488</v>
      </c>
      <c r="J117" s="87">
        <f>I117/F117*100</f>
        <v>48.487761337498711</v>
      </c>
      <c r="K117" s="189">
        <f>K75+K19</f>
        <v>293.53199999999998</v>
      </c>
      <c r="L117" s="87">
        <f>K117/F117*100</f>
        <v>83.974733083868301</v>
      </c>
      <c r="M117" s="109">
        <f>M114+M106+M56+M48+M32</f>
        <v>0</v>
      </c>
      <c r="N117" s="87">
        <f>M117/F117*100</f>
        <v>0</v>
      </c>
      <c r="O117" s="269"/>
    </row>
    <row r="118" spans="1:15" x14ac:dyDescent="0.25">
      <c r="A118" s="287"/>
      <c r="B118" s="326"/>
      <c r="C118" s="287"/>
      <c r="D118" s="287"/>
      <c r="E118" s="93" t="s">
        <v>10</v>
      </c>
      <c r="F118" s="188"/>
      <c r="G118" s="94"/>
      <c r="H118" s="94"/>
      <c r="I118" s="188"/>
      <c r="J118" s="94"/>
      <c r="K118" s="188"/>
      <c r="L118" s="94"/>
      <c r="M118" s="94"/>
      <c r="N118" s="94"/>
      <c r="O118" s="287"/>
    </row>
    <row r="119" spans="1:15" ht="25.5" x14ac:dyDescent="0.25">
      <c r="A119" s="287"/>
      <c r="B119" s="326"/>
      <c r="C119" s="287"/>
      <c r="D119" s="287"/>
      <c r="E119" s="21" t="s">
        <v>11</v>
      </c>
      <c r="F119" s="175">
        <v>0</v>
      </c>
      <c r="G119" s="55">
        <f>G111+G103+G95+G87</f>
        <v>0</v>
      </c>
      <c r="H119" s="95"/>
      <c r="I119" s="174"/>
      <c r="J119" s="95"/>
      <c r="K119" s="174"/>
      <c r="L119" s="95"/>
      <c r="M119" s="69"/>
      <c r="N119" s="95"/>
      <c r="O119" s="287"/>
    </row>
    <row r="120" spans="1:15" ht="38.25" x14ac:dyDescent="0.25">
      <c r="A120" s="287"/>
      <c r="B120" s="326"/>
      <c r="C120" s="287"/>
      <c r="D120" s="287"/>
      <c r="E120" s="21" t="s">
        <v>12</v>
      </c>
      <c r="F120" s="189">
        <f>F78+F22</f>
        <v>0</v>
      </c>
      <c r="G120" s="109">
        <f>G78+G22</f>
        <v>0</v>
      </c>
      <c r="H120" s="55">
        <v>0</v>
      </c>
      <c r="I120" s="189">
        <f>I78+I22</f>
        <v>0</v>
      </c>
      <c r="J120" s="55">
        <v>0</v>
      </c>
      <c r="K120" s="189">
        <f>K78+K22</f>
        <v>0</v>
      </c>
      <c r="L120" s="55">
        <v>0</v>
      </c>
      <c r="M120" s="109">
        <f>M78+M22</f>
        <v>0</v>
      </c>
      <c r="N120" s="55">
        <v>0</v>
      </c>
      <c r="O120" s="287"/>
    </row>
    <row r="121" spans="1:15" ht="38.25" x14ac:dyDescent="0.25">
      <c r="A121" s="287"/>
      <c r="B121" s="326"/>
      <c r="C121" s="287"/>
      <c r="D121" s="287"/>
      <c r="E121" s="21" t="s">
        <v>13</v>
      </c>
      <c r="F121" s="175"/>
      <c r="G121" s="55"/>
      <c r="H121" s="69"/>
      <c r="I121" s="174"/>
      <c r="J121" s="69"/>
      <c r="K121" s="174"/>
      <c r="L121" s="69"/>
      <c r="M121" s="69"/>
      <c r="N121" s="69"/>
      <c r="O121" s="287"/>
    </row>
    <row r="122" spans="1:15" ht="15.75" x14ac:dyDescent="0.25">
      <c r="A122" s="287"/>
      <c r="B122" s="326"/>
      <c r="C122" s="287"/>
      <c r="D122" s="287"/>
      <c r="E122" s="21" t="s">
        <v>14</v>
      </c>
      <c r="F122" s="177">
        <f>F82+F24</f>
        <v>349.548</v>
      </c>
      <c r="G122" s="109">
        <f>G114+G106+G98+G90+G56+G64+G48+G40+G32</f>
        <v>17.244</v>
      </c>
      <c r="H122" s="55">
        <f>G122/F122*100</f>
        <v>4.9332280545161176</v>
      </c>
      <c r="I122" s="189">
        <f>I82+I24</f>
        <v>169.488</v>
      </c>
      <c r="J122" s="55">
        <f>I122/F122*100</f>
        <v>48.487761337498711</v>
      </c>
      <c r="K122" s="189">
        <f>K82+K24</f>
        <v>293.53199999999998</v>
      </c>
      <c r="L122" s="55">
        <f>K122/F122*100</f>
        <v>83.974733083868301</v>
      </c>
      <c r="M122" s="105">
        <f>M24+M80</f>
        <v>17.244</v>
      </c>
      <c r="N122" s="55">
        <f>M122/F122*100</f>
        <v>4.9332280545161176</v>
      </c>
      <c r="O122" s="287"/>
    </row>
    <row r="123" spans="1:15" ht="18.600000000000001" customHeight="1" x14ac:dyDescent="0.25">
      <c r="A123" s="288"/>
      <c r="B123" s="327"/>
      <c r="C123" s="288"/>
      <c r="D123" s="288"/>
      <c r="E123" s="21" t="s">
        <v>15</v>
      </c>
      <c r="F123" s="175"/>
      <c r="G123" s="55"/>
      <c r="H123" s="69"/>
      <c r="I123" s="174"/>
      <c r="J123" s="69"/>
      <c r="K123" s="174"/>
      <c r="L123" s="69"/>
      <c r="M123" s="69"/>
      <c r="N123" s="69"/>
      <c r="O123" s="288"/>
    </row>
    <row r="124" spans="1:15" ht="21.6" customHeight="1" x14ac:dyDescent="0.25">
      <c r="A124" s="51"/>
      <c r="B124" s="127"/>
      <c r="C124" s="128"/>
      <c r="D124" s="128"/>
      <c r="E124" s="129"/>
      <c r="F124" s="190"/>
      <c r="G124" s="130"/>
      <c r="H124" s="131"/>
      <c r="I124" s="219"/>
      <c r="J124" s="131"/>
      <c r="K124" s="219"/>
      <c r="L124" s="131"/>
      <c r="M124" s="139"/>
      <c r="N124" s="131"/>
      <c r="O124" s="138"/>
    </row>
    <row r="125" spans="1:15" ht="39.75" customHeight="1" x14ac:dyDescent="0.3">
      <c r="A125" s="51"/>
      <c r="B125" s="328" t="s">
        <v>101</v>
      </c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30"/>
    </row>
    <row r="126" spans="1:15" ht="27.75" customHeight="1" thickBot="1" x14ac:dyDescent="0.35">
      <c r="A126" s="51"/>
      <c r="B126" s="342" t="s">
        <v>102</v>
      </c>
      <c r="C126" s="343"/>
      <c r="D126" s="343"/>
      <c r="E126" s="343"/>
      <c r="F126" s="344"/>
      <c r="G126" s="344"/>
      <c r="H126" s="344"/>
      <c r="I126" s="344"/>
      <c r="J126" s="344"/>
      <c r="K126" s="344"/>
      <c r="L126" s="344"/>
      <c r="M126" s="344"/>
      <c r="N126" s="344"/>
      <c r="O126" s="345"/>
    </row>
    <row r="127" spans="1:15" ht="17.25" thickTop="1" thickBot="1" x14ac:dyDescent="0.3">
      <c r="A127" s="269" t="s">
        <v>85</v>
      </c>
      <c r="B127" s="305" t="s">
        <v>92</v>
      </c>
      <c r="C127" s="334"/>
      <c r="D127" s="335"/>
      <c r="E127" s="14" t="s">
        <v>9</v>
      </c>
      <c r="F127" s="191">
        <f>F135+F143+F151+F159+F167+F175+F183+F191+F199</f>
        <v>1833.1880000000001</v>
      </c>
      <c r="G127" s="112">
        <f>G135+G143+G151+G159+G167+G183</f>
        <v>52.261580000000002</v>
      </c>
      <c r="H127" s="103">
        <f>G127/F127*100</f>
        <v>2.8508576316231613</v>
      </c>
      <c r="I127" s="208">
        <f>SUM(I128:I133)</f>
        <v>146.98000000000002</v>
      </c>
      <c r="J127" s="104">
        <f>I127/F127*100</f>
        <v>8.0177264961367865</v>
      </c>
      <c r="K127" s="208">
        <f>SUM(K128:K133)</f>
        <v>1424.7302800000002</v>
      </c>
      <c r="L127" s="104">
        <v>0</v>
      </c>
      <c r="M127" s="112">
        <f>M135+M143+M151+M159+M167+M183</f>
        <v>0</v>
      </c>
      <c r="N127" s="104">
        <f>M127/F127*100</f>
        <v>0</v>
      </c>
      <c r="O127" s="283"/>
    </row>
    <row r="128" spans="1:15" x14ac:dyDescent="0.25">
      <c r="A128" s="270"/>
      <c r="B128" s="336"/>
      <c r="C128" s="337"/>
      <c r="D128" s="338"/>
      <c r="E128" s="16" t="s">
        <v>10</v>
      </c>
      <c r="F128" s="192"/>
      <c r="G128" s="102"/>
      <c r="H128" s="102"/>
      <c r="I128" s="192"/>
      <c r="J128" s="102"/>
      <c r="K128" s="192"/>
      <c r="L128" s="102"/>
      <c r="M128" s="102"/>
      <c r="N128" s="102"/>
      <c r="O128" s="331"/>
    </row>
    <row r="129" spans="1:15" ht="29.25" customHeight="1" x14ac:dyDescent="0.25">
      <c r="A129" s="270"/>
      <c r="B129" s="336"/>
      <c r="C129" s="337"/>
      <c r="D129" s="338"/>
      <c r="E129" s="17" t="s">
        <v>11</v>
      </c>
      <c r="F129" s="193">
        <v>0</v>
      </c>
      <c r="G129" s="72"/>
      <c r="H129" s="72"/>
      <c r="I129" s="183"/>
      <c r="J129" s="72"/>
      <c r="K129" s="183"/>
      <c r="L129" s="72"/>
      <c r="M129" s="72"/>
      <c r="N129" s="72"/>
      <c r="O129" s="332"/>
    </row>
    <row r="130" spans="1:15" ht="27" customHeight="1" x14ac:dyDescent="0.25">
      <c r="A130" s="270"/>
      <c r="B130" s="336"/>
      <c r="C130" s="337"/>
      <c r="D130" s="338"/>
      <c r="E130" s="18" t="s">
        <v>12</v>
      </c>
      <c r="F130" s="177">
        <f>F138+F146+F162+F170+F154+F186</f>
        <v>0</v>
      </c>
      <c r="G130" s="105">
        <f>G138+G146+G162+G170+G154+G186</f>
        <v>0</v>
      </c>
      <c r="H130" s="69"/>
      <c r="I130" s="177">
        <f>I138+I146+I162+I170+I154+I186</f>
        <v>0</v>
      </c>
      <c r="J130" s="69"/>
      <c r="K130" s="177">
        <f>K138+K146+K162+K170+K154+K186</f>
        <v>0</v>
      </c>
      <c r="L130" s="69"/>
      <c r="M130" s="105">
        <f>M138+M146+M162+M170+M154+M186</f>
        <v>0</v>
      </c>
      <c r="N130" s="69"/>
      <c r="O130" s="332"/>
    </row>
    <row r="131" spans="1:15" ht="21.75" customHeight="1" thickBot="1" x14ac:dyDescent="0.3">
      <c r="A131" s="270"/>
      <c r="B131" s="336"/>
      <c r="C131" s="337"/>
      <c r="D131" s="338"/>
      <c r="E131" s="19" t="s">
        <v>13</v>
      </c>
      <c r="F131" s="175">
        <v>0</v>
      </c>
      <c r="G131" s="69"/>
      <c r="H131" s="69"/>
      <c r="I131" s="174"/>
      <c r="J131" s="69"/>
      <c r="K131" s="174"/>
      <c r="L131" s="69"/>
      <c r="M131" s="69"/>
      <c r="N131" s="69"/>
      <c r="O131" s="332"/>
    </row>
    <row r="132" spans="1:15" ht="19.5" customHeight="1" thickBot="1" x14ac:dyDescent="0.3">
      <c r="A132" s="270"/>
      <c r="B132" s="336"/>
      <c r="C132" s="337"/>
      <c r="D132" s="338"/>
      <c r="E132" s="17" t="s">
        <v>14</v>
      </c>
      <c r="F132" s="194">
        <f>F140+F148+F156+F164+F172+F180+F188+F196+F204</f>
        <v>1833.1880000000001</v>
      </c>
      <c r="G132" s="112">
        <f>G140+G148+G164+G172+G180+G188+G196+G204</f>
        <v>52.261580000000002</v>
      </c>
      <c r="H132" s="88">
        <f>G132/F132*100</f>
        <v>2.8508576316231613</v>
      </c>
      <c r="I132" s="112">
        <f>I140+I148+I156+I164+I172+I180+I188+I196+I204</f>
        <v>146.98000000000002</v>
      </c>
      <c r="J132" s="113">
        <f>I132/F132*100</f>
        <v>8.0177264961367865</v>
      </c>
      <c r="K132" s="112">
        <f>K140+K148+K156+K164+K172+K180+K188+K196+K204</f>
        <v>1424.7302800000002</v>
      </c>
      <c r="L132" s="113">
        <f>L207</f>
        <v>77.718721702302219</v>
      </c>
      <c r="M132" s="113">
        <f>M207</f>
        <v>0</v>
      </c>
      <c r="N132" s="89">
        <f>M132/F132*100</f>
        <v>0</v>
      </c>
      <c r="O132" s="332"/>
    </row>
    <row r="133" spans="1:15" ht="25.5" x14ac:dyDescent="0.25">
      <c r="A133" s="271"/>
      <c r="B133" s="339"/>
      <c r="C133" s="340"/>
      <c r="D133" s="341"/>
      <c r="E133" s="40" t="s">
        <v>15</v>
      </c>
      <c r="F133" s="175">
        <v>0</v>
      </c>
      <c r="G133" s="69"/>
      <c r="H133" s="69"/>
      <c r="I133" s="174"/>
      <c r="J133" s="69"/>
      <c r="K133" s="174"/>
      <c r="L133" s="69"/>
      <c r="M133" s="69"/>
      <c r="N133" s="69"/>
      <c r="O133" s="333"/>
    </row>
    <row r="134" spans="1:15" x14ac:dyDescent="0.25">
      <c r="A134" s="60"/>
      <c r="B134" s="61"/>
      <c r="C134" s="62"/>
      <c r="D134" s="63"/>
      <c r="E134" s="64"/>
      <c r="F134" s="195"/>
      <c r="G134" s="53"/>
      <c r="H134" s="54"/>
      <c r="I134" s="206"/>
      <c r="J134" s="15"/>
      <c r="K134" s="235"/>
      <c r="L134" s="54"/>
      <c r="M134" s="54"/>
      <c r="N134" s="54"/>
      <c r="O134" s="50"/>
    </row>
    <row r="135" spans="1:15" ht="63" customHeight="1" x14ac:dyDescent="0.25">
      <c r="A135" s="269" t="s">
        <v>81</v>
      </c>
      <c r="B135" s="275" t="s">
        <v>29</v>
      </c>
      <c r="C135" s="275" t="s">
        <v>36</v>
      </c>
      <c r="D135" s="275"/>
      <c r="E135" s="35" t="s">
        <v>9</v>
      </c>
      <c r="F135" s="177">
        <v>20</v>
      </c>
      <c r="G135" s="111">
        <f>G113+G105+G97+G89</f>
        <v>0</v>
      </c>
      <c r="H135" s="74">
        <v>0</v>
      </c>
      <c r="I135" s="220">
        <v>0</v>
      </c>
      <c r="J135" s="69">
        <v>0</v>
      </c>
      <c r="K135" s="220">
        <f>K113+K105+K97+K89</f>
        <v>0</v>
      </c>
      <c r="L135" s="69">
        <v>0</v>
      </c>
      <c r="M135" s="111">
        <f>M113+M105+M97+M89</f>
        <v>0</v>
      </c>
      <c r="N135" s="69">
        <v>0</v>
      </c>
      <c r="O135" s="299"/>
    </row>
    <row r="136" spans="1:15" ht="36" customHeight="1" x14ac:dyDescent="0.25">
      <c r="A136" s="287"/>
      <c r="B136" s="276"/>
      <c r="C136" s="276"/>
      <c r="D136" s="276"/>
      <c r="E136" s="25" t="s">
        <v>10</v>
      </c>
      <c r="F136" s="175">
        <v>0</v>
      </c>
      <c r="G136" s="73">
        <v>0</v>
      </c>
      <c r="H136" s="74"/>
      <c r="I136" s="221"/>
      <c r="J136" s="74"/>
      <c r="K136" s="221"/>
      <c r="L136" s="74"/>
      <c r="M136" s="71"/>
      <c r="N136" s="74"/>
      <c r="O136" s="300"/>
    </row>
    <row r="137" spans="1:15" ht="25.5" x14ac:dyDescent="0.25">
      <c r="A137" s="287"/>
      <c r="B137" s="276"/>
      <c r="C137" s="276"/>
      <c r="D137" s="276"/>
      <c r="E137" s="28" t="s">
        <v>11</v>
      </c>
      <c r="F137" s="196">
        <v>0</v>
      </c>
      <c r="G137" s="122">
        <f>G115+G107+G99+G91</f>
        <v>0</v>
      </c>
      <c r="H137" s="78"/>
      <c r="I137" s="222"/>
      <c r="J137" s="78"/>
      <c r="K137" s="222"/>
      <c r="L137" s="78"/>
      <c r="M137" s="79"/>
      <c r="N137" s="78"/>
      <c r="O137" s="300"/>
    </row>
    <row r="138" spans="1:15" ht="38.25" x14ac:dyDescent="0.25">
      <c r="A138" s="287"/>
      <c r="B138" s="276"/>
      <c r="C138" s="276"/>
      <c r="D138" s="276"/>
      <c r="E138" s="20" t="s">
        <v>12</v>
      </c>
      <c r="F138" s="177">
        <v>0</v>
      </c>
      <c r="G138" s="75"/>
      <c r="H138" s="123"/>
      <c r="I138" s="223"/>
      <c r="J138" s="123"/>
      <c r="K138" s="223"/>
      <c r="L138" s="123"/>
      <c r="M138" s="75"/>
      <c r="N138" s="123"/>
      <c r="O138" s="300"/>
    </row>
    <row r="139" spans="1:15" ht="38.25" x14ac:dyDescent="0.25">
      <c r="A139" s="287"/>
      <c r="B139" s="276"/>
      <c r="C139" s="276"/>
      <c r="D139" s="276"/>
      <c r="E139" s="21" t="s">
        <v>13</v>
      </c>
      <c r="F139" s="175">
        <v>0</v>
      </c>
      <c r="G139" s="81"/>
      <c r="H139" s="82"/>
      <c r="I139" s="224"/>
      <c r="J139" s="82"/>
      <c r="K139" s="224"/>
      <c r="L139" s="82"/>
      <c r="M139" s="81"/>
      <c r="N139" s="82"/>
      <c r="O139" s="300"/>
    </row>
    <row r="140" spans="1:15" ht="15.75" x14ac:dyDescent="0.25">
      <c r="A140" s="287"/>
      <c r="B140" s="276"/>
      <c r="C140" s="276"/>
      <c r="D140" s="276"/>
      <c r="E140" s="28" t="s">
        <v>14</v>
      </c>
      <c r="F140" s="177">
        <v>20</v>
      </c>
      <c r="G140" s="105">
        <v>0</v>
      </c>
      <c r="H140" s="55">
        <v>0</v>
      </c>
      <c r="I140" s="199">
        <v>0</v>
      </c>
      <c r="J140" s="69">
        <v>0</v>
      </c>
      <c r="K140" s="177">
        <v>0</v>
      </c>
      <c r="L140" s="69">
        <v>0</v>
      </c>
      <c r="M140" s="105">
        <v>0</v>
      </c>
      <c r="N140" s="69">
        <v>0</v>
      </c>
      <c r="O140" s="300"/>
    </row>
    <row r="141" spans="1:15" ht="25.5" x14ac:dyDescent="0.25">
      <c r="A141" s="288"/>
      <c r="B141" s="277"/>
      <c r="C141" s="277"/>
      <c r="D141" s="277"/>
      <c r="E141" s="21" t="s">
        <v>15</v>
      </c>
      <c r="F141" s="174">
        <v>0</v>
      </c>
      <c r="G141" s="76"/>
      <c r="H141" s="74"/>
      <c r="I141" s="225"/>
      <c r="J141" s="74"/>
      <c r="K141" s="225"/>
      <c r="L141" s="74"/>
      <c r="M141" s="76"/>
      <c r="N141" s="74"/>
      <c r="O141" s="301"/>
    </row>
    <row r="142" spans="1:15" x14ac:dyDescent="0.25">
      <c r="A142" s="284" t="s">
        <v>151</v>
      </c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6"/>
    </row>
    <row r="143" spans="1:15" ht="15.75" x14ac:dyDescent="0.25">
      <c r="A143" s="269" t="s">
        <v>76</v>
      </c>
      <c r="B143" s="297" t="s">
        <v>30</v>
      </c>
      <c r="C143" s="275" t="s">
        <v>37</v>
      </c>
      <c r="D143" s="275" t="s">
        <v>38</v>
      </c>
      <c r="E143" s="35" t="s">
        <v>9</v>
      </c>
      <c r="F143" s="197">
        <v>1545</v>
      </c>
      <c r="G143" s="155">
        <v>52.261580000000002</v>
      </c>
      <c r="H143" s="55">
        <f>G143/F143*100</f>
        <v>3.3826265372168285</v>
      </c>
      <c r="I143" s="177">
        <f>SUM(I144:I149)</f>
        <v>143.08000000000001</v>
      </c>
      <c r="J143" s="55">
        <f>I143/F143*100</f>
        <v>9.2608414239482215</v>
      </c>
      <c r="K143" s="177">
        <f>SUM(K144:K149)</f>
        <v>1318.12544</v>
      </c>
      <c r="L143" s="55">
        <f>K143/F143*100</f>
        <v>85.315562459546925</v>
      </c>
      <c r="M143" s="105">
        <v>0</v>
      </c>
      <c r="N143" s="55">
        <f>M143/F143*100</f>
        <v>0</v>
      </c>
      <c r="O143" s="268" t="s">
        <v>115</v>
      </c>
    </row>
    <row r="144" spans="1:15" ht="31.15" customHeight="1" x14ac:dyDescent="0.25">
      <c r="A144" s="270"/>
      <c r="B144" s="298"/>
      <c r="C144" s="276"/>
      <c r="D144" s="276"/>
      <c r="E144" s="25" t="s">
        <v>10</v>
      </c>
      <c r="F144" s="198"/>
      <c r="G144" s="83"/>
      <c r="H144" s="83"/>
      <c r="I144" s="198"/>
      <c r="J144" s="83"/>
      <c r="K144" s="198"/>
      <c r="L144" s="83"/>
      <c r="M144" s="83"/>
      <c r="N144" s="84"/>
      <c r="O144" s="268"/>
    </row>
    <row r="145" spans="1:15" ht="25.5" x14ac:dyDescent="0.25">
      <c r="A145" s="270"/>
      <c r="B145" s="298"/>
      <c r="C145" s="276"/>
      <c r="D145" s="276"/>
      <c r="E145" s="28" t="s">
        <v>11</v>
      </c>
      <c r="F145" s="175">
        <v>0</v>
      </c>
      <c r="G145" s="75"/>
      <c r="H145" s="80"/>
      <c r="I145" s="223"/>
      <c r="J145" s="110"/>
      <c r="K145" s="223"/>
      <c r="L145" s="80"/>
      <c r="M145" s="75"/>
      <c r="N145" s="80"/>
      <c r="O145" s="268"/>
    </row>
    <row r="146" spans="1:15" ht="38.25" x14ac:dyDescent="0.25">
      <c r="A146" s="270"/>
      <c r="B146" s="298"/>
      <c r="C146" s="276"/>
      <c r="D146" s="276"/>
      <c r="E146" s="20" t="s">
        <v>12</v>
      </c>
      <c r="F146" s="177">
        <v>0</v>
      </c>
      <c r="G146" s="75"/>
      <c r="H146" s="80"/>
      <c r="I146" s="223"/>
      <c r="J146" s="80"/>
      <c r="K146" s="223"/>
      <c r="L146" s="80"/>
      <c r="M146" s="75"/>
      <c r="N146" s="80"/>
      <c r="O146" s="268"/>
    </row>
    <row r="147" spans="1:15" ht="38.25" x14ac:dyDescent="0.25">
      <c r="A147" s="270"/>
      <c r="B147" s="298"/>
      <c r="C147" s="276"/>
      <c r="D147" s="276"/>
      <c r="E147" s="21" t="s">
        <v>13</v>
      </c>
      <c r="F147" s="175">
        <v>0</v>
      </c>
      <c r="G147" s="81"/>
      <c r="H147" s="82"/>
      <c r="I147" s="224"/>
      <c r="J147" s="82"/>
      <c r="K147" s="224"/>
      <c r="L147" s="82"/>
      <c r="M147" s="81"/>
      <c r="N147" s="82"/>
      <c r="O147" s="268"/>
    </row>
    <row r="148" spans="1:15" ht="15.75" x14ac:dyDescent="0.25">
      <c r="A148" s="270"/>
      <c r="B148" s="298"/>
      <c r="C148" s="276"/>
      <c r="D148" s="276"/>
      <c r="E148" s="28" t="s">
        <v>14</v>
      </c>
      <c r="F148" s="177">
        <v>1545</v>
      </c>
      <c r="G148" s="155">
        <v>52.261580000000002</v>
      </c>
      <c r="H148" s="55">
        <f>G148/F148*100</f>
        <v>3.3826265372168285</v>
      </c>
      <c r="I148" s="177">
        <v>143.08000000000001</v>
      </c>
      <c r="J148" s="55">
        <f>I148/F148*100</f>
        <v>9.2608414239482215</v>
      </c>
      <c r="K148" s="177">
        <f>54.54544+1030.5+90+I148</f>
        <v>1318.12544</v>
      </c>
      <c r="L148" s="55">
        <f>K148/F148*100</f>
        <v>85.315562459546925</v>
      </c>
      <c r="M148" s="105">
        <v>0</v>
      </c>
      <c r="N148" s="55">
        <f>M148/F148*100</f>
        <v>0</v>
      </c>
      <c r="O148" s="268"/>
    </row>
    <row r="149" spans="1:15" ht="25.5" x14ac:dyDescent="0.25">
      <c r="A149" s="271"/>
      <c r="B149" s="298"/>
      <c r="C149" s="277"/>
      <c r="D149" s="277"/>
      <c r="E149" s="21" t="s">
        <v>15</v>
      </c>
      <c r="F149" s="175">
        <v>0</v>
      </c>
      <c r="G149" s="76"/>
      <c r="H149" s="74"/>
      <c r="I149" s="225"/>
      <c r="J149" s="74"/>
      <c r="K149" s="225"/>
      <c r="L149" s="74"/>
      <c r="M149" s="76"/>
      <c r="N149" s="74"/>
      <c r="O149" s="268"/>
    </row>
    <row r="150" spans="1:15" ht="41.25" customHeight="1" x14ac:dyDescent="0.25">
      <c r="A150" s="317" t="s">
        <v>154</v>
      </c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9"/>
    </row>
    <row r="151" spans="1:15" ht="15.75" x14ac:dyDescent="0.25">
      <c r="A151" s="269" t="s">
        <v>77</v>
      </c>
      <c r="B151" s="297" t="s">
        <v>90</v>
      </c>
      <c r="C151" s="275" t="s">
        <v>37</v>
      </c>
      <c r="D151" s="275" t="s">
        <v>38</v>
      </c>
      <c r="E151" s="35" t="s">
        <v>9</v>
      </c>
      <c r="F151" s="177">
        <v>20</v>
      </c>
      <c r="G151" s="105">
        <f>SUM(G153:G157)</f>
        <v>0</v>
      </c>
      <c r="H151" s="55">
        <v>0</v>
      </c>
      <c r="I151" s="177">
        <f>SUM(I152:I157)</f>
        <v>0</v>
      </c>
      <c r="J151" s="55">
        <v>0</v>
      </c>
      <c r="K151" s="177">
        <f>SUM(K152:K157)</f>
        <v>20</v>
      </c>
      <c r="L151" s="55">
        <v>0</v>
      </c>
      <c r="M151" s="105">
        <v>0</v>
      </c>
      <c r="N151" s="55">
        <v>0</v>
      </c>
      <c r="O151" s="268"/>
    </row>
    <row r="152" spans="1:15" x14ac:dyDescent="0.25">
      <c r="A152" s="270"/>
      <c r="B152" s="298"/>
      <c r="C152" s="276"/>
      <c r="D152" s="276"/>
      <c r="E152" s="25" t="s">
        <v>10</v>
      </c>
      <c r="F152" s="198"/>
      <c r="G152" s="83"/>
      <c r="H152" s="83"/>
      <c r="I152" s="198"/>
      <c r="J152" s="83"/>
      <c r="K152" s="198"/>
      <c r="L152" s="83"/>
      <c r="M152" s="83"/>
      <c r="N152" s="84"/>
      <c r="O152" s="268"/>
    </row>
    <row r="153" spans="1:15" ht="23.25" customHeight="1" x14ac:dyDescent="0.25">
      <c r="A153" s="270"/>
      <c r="B153" s="298"/>
      <c r="C153" s="276"/>
      <c r="D153" s="276"/>
      <c r="E153" s="28" t="s">
        <v>11</v>
      </c>
      <c r="F153" s="175">
        <v>0</v>
      </c>
      <c r="G153" s="75"/>
      <c r="H153" s="80"/>
      <c r="I153" s="223"/>
      <c r="J153" s="80"/>
      <c r="K153" s="199"/>
      <c r="L153" s="80"/>
      <c r="M153" s="75"/>
      <c r="N153" s="80"/>
      <c r="O153" s="268"/>
    </row>
    <row r="154" spans="1:15" ht="38.25" x14ac:dyDescent="0.25">
      <c r="A154" s="270"/>
      <c r="B154" s="298"/>
      <c r="C154" s="276"/>
      <c r="D154" s="276"/>
      <c r="E154" s="20" t="s">
        <v>12</v>
      </c>
      <c r="F154" s="177">
        <v>0</v>
      </c>
      <c r="G154" s="75"/>
      <c r="H154" s="80"/>
      <c r="I154" s="223"/>
      <c r="J154" s="80"/>
      <c r="K154" s="223"/>
      <c r="L154" s="80"/>
      <c r="M154" s="75"/>
      <c r="N154" s="80"/>
      <c r="O154" s="268"/>
    </row>
    <row r="155" spans="1:15" ht="38.25" x14ac:dyDescent="0.25">
      <c r="A155" s="270"/>
      <c r="B155" s="298"/>
      <c r="C155" s="276"/>
      <c r="D155" s="276"/>
      <c r="E155" s="21" t="s">
        <v>13</v>
      </c>
      <c r="F155" s="175">
        <v>0</v>
      </c>
      <c r="G155" s="81"/>
      <c r="H155" s="82"/>
      <c r="I155" s="224"/>
      <c r="J155" s="82"/>
      <c r="K155" s="224"/>
      <c r="L155" s="82"/>
      <c r="M155" s="81"/>
      <c r="N155" s="82"/>
      <c r="O155" s="268"/>
    </row>
    <row r="156" spans="1:15" ht="66" customHeight="1" x14ac:dyDescent="0.25">
      <c r="A156" s="270"/>
      <c r="B156" s="298"/>
      <c r="C156" s="276"/>
      <c r="D156" s="276"/>
      <c r="E156" s="28" t="s">
        <v>14</v>
      </c>
      <c r="F156" s="177">
        <v>20</v>
      </c>
      <c r="G156" s="105">
        <v>0</v>
      </c>
      <c r="H156" s="55">
        <v>0</v>
      </c>
      <c r="I156" s="177">
        <v>0</v>
      </c>
      <c r="J156" s="55">
        <f>I156/F156*100</f>
        <v>0</v>
      </c>
      <c r="K156" s="177">
        <v>20</v>
      </c>
      <c r="L156" s="55">
        <f>K156/F156*100</f>
        <v>100</v>
      </c>
      <c r="M156" s="105">
        <v>0</v>
      </c>
      <c r="N156" s="55">
        <v>0</v>
      </c>
      <c r="O156" s="268"/>
    </row>
    <row r="157" spans="1:15" ht="25.5" x14ac:dyDescent="0.25">
      <c r="A157" s="271"/>
      <c r="B157" s="298"/>
      <c r="C157" s="277"/>
      <c r="D157" s="277"/>
      <c r="E157" s="21" t="s">
        <v>15</v>
      </c>
      <c r="F157" s="175">
        <v>0</v>
      </c>
      <c r="G157" s="76"/>
      <c r="H157" s="74"/>
      <c r="I157" s="225"/>
      <c r="J157" s="74"/>
      <c r="K157" s="225"/>
      <c r="L157" s="74"/>
      <c r="M157" s="106"/>
      <c r="N157" s="74"/>
      <c r="O157" s="268"/>
    </row>
    <row r="158" spans="1:15" x14ac:dyDescent="0.25">
      <c r="A158" s="314" t="s">
        <v>152</v>
      </c>
      <c r="B158" s="315"/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  <c r="O158" s="316"/>
    </row>
    <row r="159" spans="1:15" ht="15.75" x14ac:dyDescent="0.25">
      <c r="A159" s="269" t="s">
        <v>78</v>
      </c>
      <c r="B159" s="297" t="s">
        <v>91</v>
      </c>
      <c r="C159" s="275" t="s">
        <v>40</v>
      </c>
      <c r="D159" s="272"/>
      <c r="E159" s="35" t="s">
        <v>9</v>
      </c>
      <c r="F159" s="199">
        <v>0</v>
      </c>
      <c r="G159" s="105">
        <f>SUM(G161:G165)</f>
        <v>0</v>
      </c>
      <c r="H159" s="75">
        <v>0</v>
      </c>
      <c r="I159" s="177">
        <f>SUM(I161:I165)</f>
        <v>0</v>
      </c>
      <c r="J159" s="75">
        <v>0</v>
      </c>
      <c r="K159" s="177">
        <f>SUM(K161:K165)</f>
        <v>0</v>
      </c>
      <c r="L159" s="75">
        <v>0</v>
      </c>
      <c r="M159" s="105">
        <f>SUM(M161:M165)</f>
        <v>0</v>
      </c>
      <c r="N159" s="75">
        <v>0</v>
      </c>
      <c r="O159" s="268" t="s">
        <v>96</v>
      </c>
    </row>
    <row r="160" spans="1:15" ht="15" customHeight="1" x14ac:dyDescent="0.25">
      <c r="A160" s="270"/>
      <c r="B160" s="298"/>
      <c r="C160" s="276"/>
      <c r="D160" s="273"/>
      <c r="E160" s="25" t="s">
        <v>10</v>
      </c>
      <c r="F160" s="198"/>
      <c r="G160" s="83"/>
      <c r="H160" s="83"/>
      <c r="I160" s="198"/>
      <c r="J160" s="83"/>
      <c r="K160" s="198"/>
      <c r="L160" s="83"/>
      <c r="M160" s="83"/>
      <c r="N160" s="84"/>
      <c r="O160" s="268"/>
    </row>
    <row r="161" spans="1:15" ht="20.25" customHeight="1" x14ac:dyDescent="0.25">
      <c r="A161" s="270"/>
      <c r="B161" s="298"/>
      <c r="C161" s="276"/>
      <c r="D161" s="273"/>
      <c r="E161" s="28" t="s">
        <v>11</v>
      </c>
      <c r="F161" s="175">
        <v>0</v>
      </c>
      <c r="G161" s="75"/>
      <c r="H161" s="110"/>
      <c r="I161" s="223"/>
      <c r="J161" s="80"/>
      <c r="K161" s="223"/>
      <c r="L161" s="80"/>
      <c r="M161" s="75"/>
      <c r="N161" s="80"/>
      <c r="O161" s="268"/>
    </row>
    <row r="162" spans="1:15" ht="38.25" x14ac:dyDescent="0.25">
      <c r="A162" s="270"/>
      <c r="B162" s="298"/>
      <c r="C162" s="276"/>
      <c r="D162" s="273"/>
      <c r="E162" s="20" t="s">
        <v>12</v>
      </c>
      <c r="F162" s="175">
        <v>0</v>
      </c>
      <c r="G162" s="75"/>
      <c r="H162" s="80"/>
      <c r="I162" s="223"/>
      <c r="J162" s="80"/>
      <c r="K162" s="223"/>
      <c r="L162" s="80"/>
      <c r="M162" s="75"/>
      <c r="N162" s="80"/>
      <c r="O162" s="268"/>
    </row>
    <row r="163" spans="1:15" ht="38.25" x14ac:dyDescent="0.25">
      <c r="A163" s="270"/>
      <c r="B163" s="298"/>
      <c r="C163" s="276"/>
      <c r="D163" s="273"/>
      <c r="E163" s="21" t="s">
        <v>13</v>
      </c>
      <c r="F163" s="175">
        <v>0</v>
      </c>
      <c r="G163" s="81"/>
      <c r="H163" s="82"/>
      <c r="I163" s="224"/>
      <c r="J163" s="82"/>
      <c r="K163" s="224"/>
      <c r="L163" s="82"/>
      <c r="M163" s="81"/>
      <c r="N163" s="82"/>
      <c r="O163" s="268"/>
    </row>
    <row r="164" spans="1:15" ht="15.75" x14ac:dyDescent="0.25">
      <c r="A164" s="270"/>
      <c r="B164" s="298"/>
      <c r="C164" s="276"/>
      <c r="D164" s="273"/>
      <c r="E164" s="28" t="s">
        <v>14</v>
      </c>
      <c r="F164" s="199">
        <v>0</v>
      </c>
      <c r="G164" s="107">
        <v>0</v>
      </c>
      <c r="H164" s="75">
        <v>0</v>
      </c>
      <c r="I164" s="199">
        <v>0</v>
      </c>
      <c r="J164" s="75">
        <v>0</v>
      </c>
      <c r="K164" s="199">
        <v>0</v>
      </c>
      <c r="L164" s="107">
        <v>0</v>
      </c>
      <c r="M164" s="107">
        <v>0</v>
      </c>
      <c r="N164" s="75">
        <v>0</v>
      </c>
      <c r="O164" s="268"/>
    </row>
    <row r="165" spans="1:15" ht="25.5" x14ac:dyDescent="0.25">
      <c r="A165" s="271"/>
      <c r="B165" s="298"/>
      <c r="C165" s="277"/>
      <c r="D165" s="274"/>
      <c r="E165" s="21" t="s">
        <v>15</v>
      </c>
      <c r="F165" s="175">
        <v>0</v>
      </c>
      <c r="G165" s="76"/>
      <c r="H165" s="74"/>
      <c r="I165" s="225"/>
      <c r="J165" s="74"/>
      <c r="K165" s="225"/>
      <c r="L165" s="74"/>
      <c r="M165" s="76"/>
      <c r="N165" s="74"/>
      <c r="O165" s="268"/>
    </row>
    <row r="166" spans="1:15" x14ac:dyDescent="0.25">
      <c r="A166" s="284" t="s">
        <v>24</v>
      </c>
      <c r="B166" s="285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6"/>
    </row>
    <row r="167" spans="1:15" ht="15.75" x14ac:dyDescent="0.25">
      <c r="A167" s="269" t="s">
        <v>79</v>
      </c>
      <c r="B167" s="297" t="s">
        <v>31</v>
      </c>
      <c r="C167" s="275" t="s">
        <v>41</v>
      </c>
      <c r="D167" s="272"/>
      <c r="E167" s="35" t="s">
        <v>9</v>
      </c>
      <c r="F167" s="197">
        <v>85</v>
      </c>
      <c r="G167" s="105">
        <f>SUM(G169:G173)</f>
        <v>0</v>
      </c>
      <c r="H167" s="55">
        <f>G167/F167%</f>
        <v>0</v>
      </c>
      <c r="I167" s="177">
        <f>SUM(I169:I173)</f>
        <v>0</v>
      </c>
      <c r="J167" s="80">
        <f>I167/F167*100</f>
        <v>0</v>
      </c>
      <c r="K167" s="177">
        <f>SUM(K169:K173)</f>
        <v>0</v>
      </c>
      <c r="L167" s="80">
        <v>0</v>
      </c>
      <c r="M167" s="105">
        <f>SUM(M169:M173)</f>
        <v>0</v>
      </c>
      <c r="N167" s="80">
        <v>0</v>
      </c>
      <c r="O167" s="268" t="s">
        <v>153</v>
      </c>
    </row>
    <row r="168" spans="1:15" ht="15" customHeight="1" x14ac:dyDescent="0.25">
      <c r="A168" s="270"/>
      <c r="B168" s="298"/>
      <c r="C168" s="276"/>
      <c r="D168" s="273"/>
      <c r="E168" s="25" t="s">
        <v>10</v>
      </c>
      <c r="F168" s="198"/>
      <c r="G168" s="83"/>
      <c r="H168" s="83"/>
      <c r="I168" s="198"/>
      <c r="J168" s="83"/>
      <c r="K168" s="198"/>
      <c r="L168" s="83"/>
      <c r="M168" s="83"/>
      <c r="N168" s="84"/>
      <c r="O168" s="268"/>
    </row>
    <row r="169" spans="1:15" ht="78" customHeight="1" x14ac:dyDescent="0.25">
      <c r="A169" s="270"/>
      <c r="B169" s="298"/>
      <c r="C169" s="276"/>
      <c r="D169" s="273"/>
      <c r="E169" s="28" t="s">
        <v>11</v>
      </c>
      <c r="F169" s="200">
        <v>0</v>
      </c>
      <c r="G169" s="156">
        <f>SUM(G171:G183)</f>
        <v>0</v>
      </c>
      <c r="H169" s="75">
        <v>0</v>
      </c>
      <c r="I169" s="202"/>
      <c r="J169" s="75">
        <v>0</v>
      </c>
      <c r="K169" s="202"/>
      <c r="L169" s="75">
        <v>0</v>
      </c>
      <c r="M169" s="156">
        <f>SUM(M171:M183)</f>
        <v>0</v>
      </c>
      <c r="N169" s="75">
        <v>0</v>
      </c>
      <c r="O169" s="268"/>
    </row>
    <row r="170" spans="1:15" ht="38.25" x14ac:dyDescent="0.25">
      <c r="A170" s="270"/>
      <c r="B170" s="298"/>
      <c r="C170" s="276"/>
      <c r="D170" s="273"/>
      <c r="E170" s="20" t="s">
        <v>12</v>
      </c>
      <c r="F170" s="175">
        <v>0</v>
      </c>
      <c r="G170" s="75"/>
      <c r="H170" s="80"/>
      <c r="I170" s="199"/>
      <c r="J170" s="80"/>
      <c r="K170" s="223"/>
      <c r="L170" s="80"/>
      <c r="M170" s="75"/>
      <c r="N170" s="80"/>
      <c r="O170" s="268"/>
    </row>
    <row r="171" spans="1:15" ht="38.25" x14ac:dyDescent="0.25">
      <c r="A171" s="270"/>
      <c r="B171" s="298"/>
      <c r="C171" s="276"/>
      <c r="D171" s="273"/>
      <c r="E171" s="21" t="s">
        <v>13</v>
      </c>
      <c r="F171" s="175">
        <v>0</v>
      </c>
      <c r="G171" s="81"/>
      <c r="H171" s="82"/>
      <c r="I171" s="224"/>
      <c r="J171" s="95"/>
      <c r="K171" s="224"/>
      <c r="L171" s="82"/>
      <c r="M171" s="81"/>
      <c r="N171" s="95"/>
      <c r="O171" s="268"/>
    </row>
    <row r="172" spans="1:15" ht="15.75" x14ac:dyDescent="0.25">
      <c r="A172" s="270"/>
      <c r="B172" s="298"/>
      <c r="C172" s="276"/>
      <c r="D172" s="273"/>
      <c r="E172" s="28" t="s">
        <v>14</v>
      </c>
      <c r="F172" s="197">
        <v>85</v>
      </c>
      <c r="G172" s="105">
        <v>0</v>
      </c>
      <c r="H172" s="55">
        <v>0</v>
      </c>
      <c r="I172" s="199">
        <v>0</v>
      </c>
      <c r="J172" s="80">
        <f>I172/F172*100</f>
        <v>0</v>
      </c>
      <c r="K172" s="199">
        <v>0</v>
      </c>
      <c r="L172" s="80">
        <v>0</v>
      </c>
      <c r="M172" s="107">
        <v>0</v>
      </c>
      <c r="N172" s="80">
        <v>0</v>
      </c>
      <c r="O172" s="268"/>
    </row>
    <row r="173" spans="1:15" ht="25.5" x14ac:dyDescent="0.25">
      <c r="A173" s="271"/>
      <c r="B173" s="298"/>
      <c r="C173" s="277"/>
      <c r="D173" s="274"/>
      <c r="E173" s="21" t="s">
        <v>15</v>
      </c>
      <c r="F173" s="175">
        <v>0</v>
      </c>
      <c r="G173" s="76"/>
      <c r="H173" s="74"/>
      <c r="I173" s="225"/>
      <c r="J173" s="74"/>
      <c r="K173" s="225"/>
      <c r="L173" s="74"/>
      <c r="M173" s="76"/>
      <c r="N173" s="74"/>
      <c r="O173" s="268"/>
    </row>
    <row r="174" spans="1:15" x14ac:dyDescent="0.25">
      <c r="A174" s="284" t="s">
        <v>24</v>
      </c>
      <c r="B174" s="285"/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6"/>
    </row>
    <row r="175" spans="1:15" ht="15.75" x14ac:dyDescent="0.25">
      <c r="A175" s="269" t="s">
        <v>80</v>
      </c>
      <c r="B175" s="297" t="s">
        <v>129</v>
      </c>
      <c r="C175" s="275" t="s">
        <v>41</v>
      </c>
      <c r="D175" s="272"/>
      <c r="E175" s="35" t="s">
        <v>9</v>
      </c>
      <c r="F175" s="197">
        <v>10</v>
      </c>
      <c r="G175" s="105">
        <f>SUM(G177:G181)</f>
        <v>0</v>
      </c>
      <c r="H175" s="85">
        <v>0</v>
      </c>
      <c r="I175" s="177">
        <v>3.9</v>
      </c>
      <c r="J175" s="85">
        <f>I175/F175*100</f>
        <v>39</v>
      </c>
      <c r="K175" s="177">
        <f>SUM(K177:K181)</f>
        <v>3.9</v>
      </c>
      <c r="L175" s="85">
        <v>0</v>
      </c>
      <c r="M175" s="105">
        <f>SUM(M177:M181)</f>
        <v>0</v>
      </c>
      <c r="N175" s="85">
        <v>0</v>
      </c>
      <c r="O175" s="268"/>
    </row>
    <row r="176" spans="1:15" x14ac:dyDescent="0.25">
      <c r="A176" s="270"/>
      <c r="B176" s="298"/>
      <c r="C176" s="276"/>
      <c r="D176" s="273"/>
      <c r="E176" s="25" t="s">
        <v>10</v>
      </c>
      <c r="F176" s="198"/>
      <c r="G176" s="83"/>
      <c r="H176" s="83"/>
      <c r="I176" s="198"/>
      <c r="J176" s="83"/>
      <c r="K176" s="198"/>
      <c r="L176" s="83"/>
      <c r="M176" s="83"/>
      <c r="N176" s="84"/>
      <c r="O176" s="268"/>
    </row>
    <row r="177" spans="1:15" s="90" customFormat="1" ht="38.25" customHeight="1" x14ac:dyDescent="0.25">
      <c r="A177" s="270"/>
      <c r="B177" s="298"/>
      <c r="C177" s="276"/>
      <c r="D177" s="273"/>
      <c r="E177" s="28" t="s">
        <v>11</v>
      </c>
      <c r="F177" s="175">
        <v>0</v>
      </c>
      <c r="G177" s="75"/>
      <c r="H177" s="80"/>
      <c r="I177" s="223"/>
      <c r="J177" s="80"/>
      <c r="K177" s="223"/>
      <c r="L177" s="80"/>
      <c r="M177" s="75"/>
      <c r="N177" s="80"/>
      <c r="O177" s="268"/>
    </row>
    <row r="178" spans="1:15" s="90" customFormat="1" ht="38.25" x14ac:dyDescent="0.25">
      <c r="A178" s="270"/>
      <c r="B178" s="298"/>
      <c r="C178" s="276"/>
      <c r="D178" s="273"/>
      <c r="E178" s="20" t="s">
        <v>12</v>
      </c>
      <c r="F178" s="175">
        <v>0</v>
      </c>
      <c r="G178" s="75"/>
      <c r="H178" s="80"/>
      <c r="I178" s="223"/>
      <c r="J178" s="80"/>
      <c r="K178" s="223"/>
      <c r="L178" s="80"/>
      <c r="M178" s="75"/>
      <c r="N178" s="80"/>
      <c r="O178" s="268"/>
    </row>
    <row r="179" spans="1:15" s="90" customFormat="1" ht="38.25" x14ac:dyDescent="0.25">
      <c r="A179" s="270"/>
      <c r="B179" s="298"/>
      <c r="C179" s="276"/>
      <c r="D179" s="273"/>
      <c r="E179" s="21" t="s">
        <v>13</v>
      </c>
      <c r="F179" s="175">
        <v>0</v>
      </c>
      <c r="G179" s="81"/>
      <c r="H179" s="82"/>
      <c r="I179" s="224"/>
      <c r="J179" s="82"/>
      <c r="K179" s="224"/>
      <c r="L179" s="82"/>
      <c r="M179" s="81"/>
      <c r="N179" s="82"/>
      <c r="O179" s="268"/>
    </row>
    <row r="180" spans="1:15" s="90" customFormat="1" ht="15.75" x14ac:dyDescent="0.25">
      <c r="A180" s="270"/>
      <c r="B180" s="298"/>
      <c r="C180" s="276"/>
      <c r="D180" s="273"/>
      <c r="E180" s="28" t="s">
        <v>14</v>
      </c>
      <c r="F180" s="197">
        <v>10</v>
      </c>
      <c r="G180" s="108">
        <v>0</v>
      </c>
      <c r="H180" s="85">
        <v>0</v>
      </c>
      <c r="I180" s="197">
        <v>3.9</v>
      </c>
      <c r="J180" s="85">
        <v>39</v>
      </c>
      <c r="K180" s="197">
        <f>+I180</f>
        <v>3.9</v>
      </c>
      <c r="L180" s="85">
        <v>0</v>
      </c>
      <c r="M180" s="108">
        <v>0</v>
      </c>
      <c r="N180" s="85">
        <v>0</v>
      </c>
      <c r="O180" s="268"/>
    </row>
    <row r="181" spans="1:15" s="90" customFormat="1" ht="25.5" x14ac:dyDescent="0.25">
      <c r="A181" s="271"/>
      <c r="B181" s="298"/>
      <c r="C181" s="277"/>
      <c r="D181" s="274"/>
      <c r="E181" s="21" t="s">
        <v>15</v>
      </c>
      <c r="F181" s="175">
        <v>0</v>
      </c>
      <c r="G181" s="76"/>
      <c r="H181" s="74"/>
      <c r="I181" s="225"/>
      <c r="J181" s="74"/>
      <c r="K181" s="225"/>
      <c r="L181" s="74"/>
      <c r="M181" s="76"/>
      <c r="N181" s="74"/>
      <c r="O181" s="268"/>
    </row>
    <row r="182" spans="1:15" s="90" customFormat="1" ht="30.6" customHeight="1" x14ac:dyDescent="0.25">
      <c r="A182" s="284" t="s">
        <v>130</v>
      </c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6"/>
    </row>
    <row r="183" spans="1:15" ht="15.75" x14ac:dyDescent="0.25">
      <c r="A183" s="269" t="s">
        <v>117</v>
      </c>
      <c r="B183" s="297" t="s">
        <v>86</v>
      </c>
      <c r="C183" s="275" t="s">
        <v>41</v>
      </c>
      <c r="D183" s="272"/>
      <c r="E183" s="35" t="s">
        <v>9</v>
      </c>
      <c r="F183" s="197">
        <v>0</v>
      </c>
      <c r="G183" s="105">
        <f>SUM(G185:G189)</f>
        <v>0</v>
      </c>
      <c r="H183" s="85">
        <v>0</v>
      </c>
      <c r="I183" s="177">
        <f>SUM(I185:I189)</f>
        <v>0</v>
      </c>
      <c r="J183" s="85">
        <v>0</v>
      </c>
      <c r="K183" s="177">
        <f>SUM(K185:K189)</f>
        <v>0</v>
      </c>
      <c r="L183" s="85">
        <v>0</v>
      </c>
      <c r="M183" s="105">
        <f>SUM(M185:M189)</f>
        <v>0</v>
      </c>
      <c r="N183" s="85">
        <v>0</v>
      </c>
      <c r="O183" s="268" t="s">
        <v>105</v>
      </c>
    </row>
    <row r="184" spans="1:15" x14ac:dyDescent="0.25">
      <c r="A184" s="270"/>
      <c r="B184" s="298"/>
      <c r="C184" s="276"/>
      <c r="D184" s="273"/>
      <c r="E184" s="25" t="s">
        <v>10</v>
      </c>
      <c r="F184" s="198"/>
      <c r="G184" s="83"/>
      <c r="H184" s="83"/>
      <c r="I184" s="198"/>
      <c r="J184" s="83"/>
      <c r="K184" s="198"/>
      <c r="L184" s="83"/>
      <c r="M184" s="83"/>
      <c r="N184" s="84"/>
      <c r="O184" s="268"/>
    </row>
    <row r="185" spans="1:15" s="90" customFormat="1" ht="38.25" customHeight="1" x14ac:dyDescent="0.25">
      <c r="A185" s="270"/>
      <c r="B185" s="298"/>
      <c r="C185" s="276"/>
      <c r="D185" s="273"/>
      <c r="E185" s="28" t="s">
        <v>11</v>
      </c>
      <c r="F185" s="175">
        <v>0</v>
      </c>
      <c r="G185" s="75"/>
      <c r="H185" s="80"/>
      <c r="I185" s="223"/>
      <c r="J185" s="80"/>
      <c r="K185" s="223"/>
      <c r="L185" s="80"/>
      <c r="M185" s="75"/>
      <c r="N185" s="80"/>
      <c r="O185" s="268"/>
    </row>
    <row r="186" spans="1:15" s="90" customFormat="1" ht="38.25" x14ac:dyDescent="0.25">
      <c r="A186" s="270"/>
      <c r="B186" s="298"/>
      <c r="C186" s="276"/>
      <c r="D186" s="273"/>
      <c r="E186" s="20" t="s">
        <v>12</v>
      </c>
      <c r="F186" s="175">
        <v>0</v>
      </c>
      <c r="G186" s="75"/>
      <c r="H186" s="80"/>
      <c r="I186" s="223"/>
      <c r="J186" s="80"/>
      <c r="K186" s="223"/>
      <c r="L186" s="80"/>
      <c r="M186" s="75"/>
      <c r="N186" s="80"/>
      <c r="O186" s="268"/>
    </row>
    <row r="187" spans="1:15" s="90" customFormat="1" ht="38.25" x14ac:dyDescent="0.25">
      <c r="A187" s="270"/>
      <c r="B187" s="298"/>
      <c r="C187" s="276"/>
      <c r="D187" s="273"/>
      <c r="E187" s="21" t="s">
        <v>13</v>
      </c>
      <c r="F187" s="175">
        <v>0</v>
      </c>
      <c r="G187" s="81"/>
      <c r="H187" s="82"/>
      <c r="I187" s="224"/>
      <c r="J187" s="82"/>
      <c r="K187" s="224"/>
      <c r="L187" s="82"/>
      <c r="M187" s="81"/>
      <c r="N187" s="82"/>
      <c r="O187" s="268"/>
    </row>
    <row r="188" spans="1:15" s="90" customFormat="1" ht="15.75" x14ac:dyDescent="0.25">
      <c r="A188" s="270"/>
      <c r="B188" s="298"/>
      <c r="C188" s="276"/>
      <c r="D188" s="273"/>
      <c r="E188" s="28" t="s">
        <v>14</v>
      </c>
      <c r="F188" s="197">
        <v>0</v>
      </c>
      <c r="G188" s="108">
        <v>0</v>
      </c>
      <c r="H188" s="85">
        <v>0</v>
      </c>
      <c r="I188" s="197">
        <v>0</v>
      </c>
      <c r="J188" s="85">
        <v>0</v>
      </c>
      <c r="K188" s="197">
        <v>0</v>
      </c>
      <c r="L188" s="85">
        <v>0</v>
      </c>
      <c r="M188" s="108">
        <v>0</v>
      </c>
      <c r="N188" s="85">
        <v>0</v>
      </c>
      <c r="O188" s="268"/>
    </row>
    <row r="189" spans="1:15" s="90" customFormat="1" ht="25.5" x14ac:dyDescent="0.25">
      <c r="A189" s="271"/>
      <c r="B189" s="298"/>
      <c r="C189" s="277"/>
      <c r="D189" s="274"/>
      <c r="E189" s="21" t="s">
        <v>15</v>
      </c>
      <c r="F189" s="175">
        <v>0</v>
      </c>
      <c r="G189" s="76"/>
      <c r="H189" s="74"/>
      <c r="I189" s="225"/>
      <c r="J189" s="74"/>
      <c r="K189" s="225"/>
      <c r="L189" s="74"/>
      <c r="M189" s="76"/>
      <c r="N189" s="74"/>
      <c r="O189" s="268"/>
    </row>
    <row r="190" spans="1:15" s="90" customFormat="1" x14ac:dyDescent="0.25">
      <c r="A190" s="284" t="s">
        <v>24</v>
      </c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6"/>
    </row>
    <row r="191" spans="1:15" ht="15.75" x14ac:dyDescent="0.25">
      <c r="A191" s="269" t="s">
        <v>131</v>
      </c>
      <c r="B191" s="297" t="s">
        <v>132</v>
      </c>
      <c r="C191" s="275" t="s">
        <v>41</v>
      </c>
      <c r="D191" s="272"/>
      <c r="E191" s="35" t="s">
        <v>9</v>
      </c>
      <c r="F191" s="197">
        <v>138.18799999999999</v>
      </c>
      <c r="G191" s="105">
        <f>SUM(G193:G197)</f>
        <v>0</v>
      </c>
      <c r="H191" s="85">
        <v>0</v>
      </c>
      <c r="I191" s="177">
        <f>SUM(I193:I197)</f>
        <v>0</v>
      </c>
      <c r="J191" s="85">
        <v>0</v>
      </c>
      <c r="K191" s="177">
        <f>SUM(K193:K197)</f>
        <v>82.704840000000004</v>
      </c>
      <c r="L191" s="85">
        <f>K191/F191*100</f>
        <v>59.849509364054775</v>
      </c>
      <c r="M191" s="105">
        <f>SUM(M193:M197)</f>
        <v>0</v>
      </c>
      <c r="N191" s="85">
        <v>0</v>
      </c>
      <c r="O191" s="268" t="s">
        <v>105</v>
      </c>
    </row>
    <row r="192" spans="1:15" x14ac:dyDescent="0.25">
      <c r="A192" s="270"/>
      <c r="B192" s="298"/>
      <c r="C192" s="276"/>
      <c r="D192" s="273"/>
      <c r="E192" s="25" t="s">
        <v>10</v>
      </c>
      <c r="F192" s="198"/>
      <c r="G192" s="83"/>
      <c r="H192" s="83"/>
      <c r="I192" s="198"/>
      <c r="J192" s="83"/>
      <c r="K192" s="198"/>
      <c r="L192" s="83"/>
      <c r="M192" s="83"/>
      <c r="N192" s="84"/>
      <c r="O192" s="268"/>
    </row>
    <row r="193" spans="1:15" s="90" customFormat="1" ht="38.25" customHeight="1" x14ac:dyDescent="0.25">
      <c r="A193" s="270"/>
      <c r="B193" s="298"/>
      <c r="C193" s="276"/>
      <c r="D193" s="273"/>
      <c r="E193" s="28" t="s">
        <v>11</v>
      </c>
      <c r="F193" s="175">
        <v>0</v>
      </c>
      <c r="G193" s="75"/>
      <c r="H193" s="80"/>
      <c r="I193" s="223"/>
      <c r="J193" s="80"/>
      <c r="K193" s="223"/>
      <c r="L193" s="80"/>
      <c r="M193" s="75"/>
      <c r="N193" s="80"/>
      <c r="O193" s="268"/>
    </row>
    <row r="194" spans="1:15" s="90" customFormat="1" ht="38.25" x14ac:dyDescent="0.25">
      <c r="A194" s="270"/>
      <c r="B194" s="298"/>
      <c r="C194" s="276"/>
      <c r="D194" s="273"/>
      <c r="E194" s="20" t="s">
        <v>12</v>
      </c>
      <c r="F194" s="175">
        <v>0</v>
      </c>
      <c r="G194" s="75"/>
      <c r="H194" s="80"/>
      <c r="I194" s="223"/>
      <c r="J194" s="80"/>
      <c r="K194" s="223"/>
      <c r="L194" s="80"/>
      <c r="M194" s="75"/>
      <c r="N194" s="80"/>
      <c r="O194" s="268"/>
    </row>
    <row r="195" spans="1:15" s="90" customFormat="1" ht="38.25" x14ac:dyDescent="0.25">
      <c r="A195" s="270"/>
      <c r="B195" s="298"/>
      <c r="C195" s="276"/>
      <c r="D195" s="273"/>
      <c r="E195" s="21" t="s">
        <v>13</v>
      </c>
      <c r="F195" s="175">
        <v>0</v>
      </c>
      <c r="G195" s="81"/>
      <c r="H195" s="82"/>
      <c r="I195" s="224"/>
      <c r="J195" s="82"/>
      <c r="K195" s="224"/>
      <c r="L195" s="82"/>
      <c r="M195" s="81"/>
      <c r="N195" s="82"/>
      <c r="O195" s="268"/>
    </row>
    <row r="196" spans="1:15" s="90" customFormat="1" ht="15.75" x14ac:dyDescent="0.25">
      <c r="A196" s="270"/>
      <c r="B196" s="298"/>
      <c r="C196" s="276"/>
      <c r="D196" s="273"/>
      <c r="E196" s="28" t="s">
        <v>14</v>
      </c>
      <c r="F196" s="197">
        <v>138.18799999999999</v>
      </c>
      <c r="G196" s="108">
        <v>0</v>
      </c>
      <c r="H196" s="85">
        <v>0</v>
      </c>
      <c r="I196" s="197">
        <v>0</v>
      </c>
      <c r="J196" s="85">
        <v>0</v>
      </c>
      <c r="K196" s="197">
        <v>82.704840000000004</v>
      </c>
      <c r="L196" s="85">
        <f>K196/F196*100</f>
        <v>59.849509364054775</v>
      </c>
      <c r="M196" s="108">
        <v>0</v>
      </c>
      <c r="N196" s="85">
        <v>0</v>
      </c>
      <c r="O196" s="268"/>
    </row>
    <row r="197" spans="1:15" s="90" customFormat="1" ht="25.5" x14ac:dyDescent="0.25">
      <c r="A197" s="271"/>
      <c r="B197" s="298"/>
      <c r="C197" s="277"/>
      <c r="D197" s="274"/>
      <c r="E197" s="21" t="s">
        <v>15</v>
      </c>
      <c r="F197" s="175">
        <v>0</v>
      </c>
      <c r="G197" s="76"/>
      <c r="H197" s="74"/>
      <c r="I197" s="225"/>
      <c r="J197" s="74"/>
      <c r="K197" s="225"/>
      <c r="L197" s="74"/>
      <c r="M197" s="76"/>
      <c r="N197" s="74"/>
      <c r="O197" s="268"/>
    </row>
    <row r="198" spans="1:15" s="90" customFormat="1" x14ac:dyDescent="0.25">
      <c r="A198" s="284" t="s">
        <v>156</v>
      </c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6"/>
    </row>
    <row r="199" spans="1:15" s="90" customFormat="1" ht="15.6" customHeight="1" x14ac:dyDescent="0.25">
      <c r="A199" s="269" t="s">
        <v>133</v>
      </c>
      <c r="B199" s="275" t="s">
        <v>118</v>
      </c>
      <c r="C199" s="275" t="s">
        <v>41</v>
      </c>
      <c r="D199" s="272"/>
      <c r="E199" s="35" t="s">
        <v>9</v>
      </c>
      <c r="F199" s="197">
        <v>15</v>
      </c>
      <c r="G199" s="105">
        <f>SUM(G201:G205)</f>
        <v>0</v>
      </c>
      <c r="H199" s="85">
        <v>0</v>
      </c>
      <c r="I199" s="177">
        <f>SUM(I201:I205)</f>
        <v>0</v>
      </c>
      <c r="J199" s="85">
        <v>0</v>
      </c>
      <c r="K199" s="177">
        <f>SUM(K201:K205)</f>
        <v>0</v>
      </c>
      <c r="L199" s="85">
        <v>0</v>
      </c>
      <c r="M199" s="105">
        <f>SUM(M201:M205)</f>
        <v>0</v>
      </c>
      <c r="N199" s="85">
        <v>0</v>
      </c>
      <c r="O199" s="299"/>
    </row>
    <row r="200" spans="1:15" s="90" customFormat="1" ht="16.5" customHeight="1" x14ac:dyDescent="0.25">
      <c r="A200" s="287"/>
      <c r="B200" s="276"/>
      <c r="C200" s="276"/>
      <c r="D200" s="273"/>
      <c r="E200" s="25" t="s">
        <v>10</v>
      </c>
      <c r="F200" s="198"/>
      <c r="G200" s="83"/>
      <c r="H200" s="83"/>
      <c r="I200" s="198"/>
      <c r="J200" s="83"/>
      <c r="K200" s="198"/>
      <c r="L200" s="83"/>
      <c r="M200" s="83"/>
      <c r="N200" s="84"/>
      <c r="O200" s="300"/>
    </row>
    <row r="201" spans="1:15" ht="24" customHeight="1" x14ac:dyDescent="0.25">
      <c r="A201" s="287"/>
      <c r="B201" s="276"/>
      <c r="C201" s="276"/>
      <c r="D201" s="273"/>
      <c r="E201" s="28" t="s">
        <v>11</v>
      </c>
      <c r="F201" s="175">
        <v>0</v>
      </c>
      <c r="G201" s="75"/>
      <c r="H201" s="80"/>
      <c r="I201" s="223"/>
      <c r="J201" s="80"/>
      <c r="K201" s="223"/>
      <c r="L201" s="80"/>
      <c r="M201" s="75"/>
      <c r="N201" s="80"/>
      <c r="O201" s="300"/>
    </row>
    <row r="202" spans="1:15" ht="24" customHeight="1" x14ac:dyDescent="0.25">
      <c r="A202" s="287"/>
      <c r="B202" s="276"/>
      <c r="C202" s="276"/>
      <c r="D202" s="273"/>
      <c r="E202" s="20" t="s">
        <v>12</v>
      </c>
      <c r="F202" s="175">
        <v>0</v>
      </c>
      <c r="G202" s="75"/>
      <c r="H202" s="80"/>
      <c r="I202" s="223"/>
      <c r="J202" s="80"/>
      <c r="K202" s="223"/>
      <c r="L202" s="80"/>
      <c r="M202" s="75"/>
      <c r="N202" s="80"/>
      <c r="O202" s="300"/>
    </row>
    <row r="203" spans="1:15" ht="18.75" customHeight="1" x14ac:dyDescent="0.25">
      <c r="A203" s="287"/>
      <c r="B203" s="276"/>
      <c r="C203" s="276"/>
      <c r="D203" s="273"/>
      <c r="E203" s="21" t="s">
        <v>13</v>
      </c>
      <c r="F203" s="175">
        <v>0</v>
      </c>
      <c r="G203" s="81"/>
      <c r="H203" s="82"/>
      <c r="I203" s="224"/>
      <c r="J203" s="82"/>
      <c r="K203" s="224"/>
      <c r="L203" s="82"/>
      <c r="M203" s="81"/>
      <c r="N203" s="82"/>
      <c r="O203" s="300"/>
    </row>
    <row r="204" spans="1:15" ht="18.600000000000001" customHeight="1" x14ac:dyDescent="0.25">
      <c r="A204" s="287"/>
      <c r="B204" s="276"/>
      <c r="C204" s="276"/>
      <c r="D204" s="273"/>
      <c r="E204" s="28" t="s">
        <v>14</v>
      </c>
      <c r="F204" s="197">
        <v>15</v>
      </c>
      <c r="G204" s="108">
        <v>0</v>
      </c>
      <c r="H204" s="85">
        <v>0</v>
      </c>
      <c r="I204" s="197">
        <v>0</v>
      </c>
      <c r="J204" s="85">
        <v>0</v>
      </c>
      <c r="K204" s="197">
        <v>0</v>
      </c>
      <c r="L204" s="85">
        <v>0</v>
      </c>
      <c r="M204" s="108">
        <v>0</v>
      </c>
      <c r="N204" s="85">
        <v>0</v>
      </c>
      <c r="O204" s="300"/>
    </row>
    <row r="205" spans="1:15" ht="18.600000000000001" customHeight="1" x14ac:dyDescent="0.25">
      <c r="A205" s="288"/>
      <c r="B205" s="277"/>
      <c r="C205" s="277"/>
      <c r="D205" s="274"/>
      <c r="E205" s="21" t="s">
        <v>15</v>
      </c>
      <c r="F205" s="175">
        <v>0</v>
      </c>
      <c r="G205" s="76"/>
      <c r="H205" s="74"/>
      <c r="I205" s="225"/>
      <c r="J205" s="74"/>
      <c r="K205" s="225"/>
      <c r="L205" s="74"/>
      <c r="M205" s="76"/>
      <c r="N205" s="74"/>
      <c r="O205" s="301"/>
    </row>
    <row r="206" spans="1:15" ht="14.45" customHeight="1" x14ac:dyDescent="0.25">
      <c r="A206" s="284" t="s">
        <v>119</v>
      </c>
      <c r="B206" s="285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6"/>
    </row>
    <row r="207" spans="1:15" ht="21" customHeight="1" x14ac:dyDescent="0.25">
      <c r="A207" s="291" t="s">
        <v>17</v>
      </c>
      <c r="B207" s="292"/>
      <c r="C207" s="289"/>
      <c r="D207" s="280"/>
      <c r="E207" s="23" t="s">
        <v>18</v>
      </c>
      <c r="F207" s="197">
        <f>F199+F191+F175+F167+F159+F151+F143+F135</f>
        <v>1833.1880000000001</v>
      </c>
      <c r="G207" s="109">
        <f>G183+G167+G159+G151+G143+G135</f>
        <v>52.261580000000002</v>
      </c>
      <c r="H207" s="55">
        <f>G207/F207*100</f>
        <v>2.8508576316231613</v>
      </c>
      <c r="I207" s="189">
        <f>I199+I191+I183+I175+I167+I159+I151+I143+I135</f>
        <v>146.98000000000002</v>
      </c>
      <c r="J207" s="74">
        <f>I207/F207*100</f>
        <v>8.0177264961367865</v>
      </c>
      <c r="K207" s="189">
        <f>K199+K191+K183+K175+K167+K159+K151+K143+K135</f>
        <v>1424.73028</v>
      </c>
      <c r="L207" s="74">
        <f>K207/F207*100</f>
        <v>77.718721702302219</v>
      </c>
      <c r="M207" s="109">
        <f>M183+M167+M159+M151+M143+M135</f>
        <v>0</v>
      </c>
      <c r="N207" s="74">
        <f>M207/F207*100</f>
        <v>0</v>
      </c>
      <c r="O207" s="282"/>
    </row>
    <row r="208" spans="1:15" ht="27" hidden="1" customHeight="1" x14ac:dyDescent="0.25">
      <c r="A208" s="293"/>
      <c r="B208" s="294"/>
      <c r="C208" s="290"/>
      <c r="D208" s="280"/>
      <c r="E208" s="25" t="s">
        <v>10</v>
      </c>
      <c r="F208" s="198"/>
      <c r="G208" s="83"/>
      <c r="H208" s="83"/>
      <c r="I208" s="198"/>
      <c r="J208" s="83"/>
      <c r="K208" s="198"/>
      <c r="L208" s="83"/>
      <c r="M208" s="83"/>
      <c r="N208" s="84"/>
      <c r="O208" s="282"/>
    </row>
    <row r="209" spans="1:15" ht="15.75" customHeight="1" x14ac:dyDescent="0.25">
      <c r="A209" s="293"/>
      <c r="B209" s="294"/>
      <c r="C209" s="290"/>
      <c r="D209" s="280"/>
      <c r="E209" s="28" t="s">
        <v>11</v>
      </c>
      <c r="F209" s="175">
        <v>0</v>
      </c>
      <c r="G209" s="73"/>
      <c r="H209" s="82"/>
      <c r="I209" s="224"/>
      <c r="J209" s="82"/>
      <c r="K209" s="224"/>
      <c r="L209" s="82"/>
      <c r="M209" s="81"/>
      <c r="N209" s="82"/>
      <c r="O209" s="282"/>
    </row>
    <row r="210" spans="1:15" ht="19.5" customHeight="1" x14ac:dyDescent="0.25">
      <c r="A210" s="293"/>
      <c r="B210" s="294"/>
      <c r="C210" s="290"/>
      <c r="D210" s="280"/>
      <c r="E210" s="20" t="s">
        <v>12</v>
      </c>
      <c r="F210" s="175">
        <v>0</v>
      </c>
      <c r="G210" s="73"/>
      <c r="H210" s="69"/>
      <c r="I210" s="174"/>
      <c r="J210" s="69"/>
      <c r="K210" s="177"/>
      <c r="L210" s="69"/>
      <c r="M210" s="69"/>
      <c r="N210" s="69"/>
      <c r="O210" s="282"/>
    </row>
    <row r="211" spans="1:15" ht="15" customHeight="1" x14ac:dyDescent="0.25">
      <c r="A211" s="293"/>
      <c r="B211" s="294"/>
      <c r="C211" s="290"/>
      <c r="D211" s="280"/>
      <c r="E211" s="21" t="s">
        <v>13</v>
      </c>
      <c r="F211" s="175">
        <v>0</v>
      </c>
      <c r="G211" s="73"/>
      <c r="H211" s="74"/>
      <c r="I211" s="225"/>
      <c r="J211" s="74"/>
      <c r="K211" s="225"/>
      <c r="L211" s="74"/>
      <c r="M211" s="76"/>
      <c r="N211" s="74"/>
      <c r="O211" s="282"/>
    </row>
    <row r="212" spans="1:15" ht="18.600000000000001" customHeight="1" x14ac:dyDescent="0.25">
      <c r="A212" s="293"/>
      <c r="B212" s="294"/>
      <c r="C212" s="290"/>
      <c r="D212" s="280"/>
      <c r="E212" s="28" t="s">
        <v>14</v>
      </c>
      <c r="F212" s="197">
        <f>F204+F196+F180+F172+F164+F156+F148+F140</f>
        <v>1833.1880000000001</v>
      </c>
      <c r="G212" s="109">
        <f>G188+G172+G164+G156+G148+G140</f>
        <v>52.261580000000002</v>
      </c>
      <c r="H212" s="55">
        <f>G212/F212*100</f>
        <v>2.8508576316231613</v>
      </c>
      <c r="I212" s="189">
        <f>I204+I196+I188+I180+I172+I164+I156+I148+I140</f>
        <v>146.98000000000002</v>
      </c>
      <c r="J212" s="74">
        <f>I212/F212*100</f>
        <v>8.0177264961367865</v>
      </c>
      <c r="K212" s="189">
        <f>K204+K196+K188+K180+K172+K164+K156+K148+K140</f>
        <v>1424.73028</v>
      </c>
      <c r="L212" s="74">
        <f>K212/F212*100</f>
        <v>77.718721702302219</v>
      </c>
      <c r="M212" s="109">
        <f>M188+M172+M164+M156+M148+M140</f>
        <v>0</v>
      </c>
      <c r="N212" s="74">
        <f>M212/F212*100</f>
        <v>0</v>
      </c>
      <c r="O212" s="282"/>
    </row>
    <row r="213" spans="1:15" ht="25.5" x14ac:dyDescent="0.25">
      <c r="A213" s="295"/>
      <c r="B213" s="294"/>
      <c r="C213" s="290"/>
      <c r="D213" s="281"/>
      <c r="E213" s="20" t="s">
        <v>15</v>
      </c>
      <c r="F213" s="196">
        <v>0</v>
      </c>
      <c r="G213" s="122"/>
      <c r="H213" s="78"/>
      <c r="I213" s="222"/>
      <c r="J213" s="78"/>
      <c r="K213" s="222"/>
      <c r="L213" s="78"/>
      <c r="M213" s="79"/>
      <c r="N213" s="78"/>
      <c r="O213" s="283"/>
    </row>
    <row r="214" spans="1:15" ht="18.75" x14ac:dyDescent="0.25">
      <c r="A214" s="126"/>
      <c r="B214" s="149"/>
      <c r="C214" s="150"/>
      <c r="D214" s="150"/>
      <c r="E214" s="151"/>
      <c r="F214" s="201"/>
      <c r="G214" s="118"/>
      <c r="H214" s="152"/>
      <c r="I214" s="226"/>
      <c r="J214" s="152"/>
      <c r="K214" s="226"/>
      <c r="L214" s="152"/>
      <c r="M214" s="153"/>
      <c r="N214" s="152"/>
      <c r="O214" s="132"/>
    </row>
    <row r="215" spans="1:15" ht="18.75" x14ac:dyDescent="0.25">
      <c r="A215" s="302" t="s">
        <v>103</v>
      </c>
      <c r="B215" s="303"/>
      <c r="C215" s="303"/>
      <c r="D215" s="303"/>
      <c r="E215" s="303"/>
      <c r="F215" s="303"/>
      <c r="G215" s="303"/>
      <c r="H215" s="303"/>
      <c r="I215" s="303"/>
      <c r="J215" s="303"/>
      <c r="K215" s="303"/>
      <c r="L215" s="303"/>
      <c r="M215" s="303"/>
      <c r="N215" s="303"/>
      <c r="O215" s="304"/>
    </row>
    <row r="216" spans="1:15" ht="27" customHeight="1" x14ac:dyDescent="0.25">
      <c r="A216" s="302" t="s">
        <v>104</v>
      </c>
      <c r="B216" s="303"/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  <c r="O216" s="304"/>
    </row>
    <row r="217" spans="1:15" ht="15.75" x14ac:dyDescent="0.25">
      <c r="A217" s="269" t="s">
        <v>32</v>
      </c>
      <c r="B217" s="305" t="s">
        <v>89</v>
      </c>
      <c r="C217" s="306"/>
      <c r="D217" s="307"/>
      <c r="E217" s="35" t="s">
        <v>9</v>
      </c>
      <c r="F217" s="197">
        <v>7.2</v>
      </c>
      <c r="G217" s="109">
        <f>G225+G233+F241</f>
        <v>0</v>
      </c>
      <c r="H217" s="55">
        <v>0</v>
      </c>
      <c r="I217" s="189">
        <f>I225+I233+H241</f>
        <v>7.2</v>
      </c>
      <c r="J217" s="55">
        <v>0</v>
      </c>
      <c r="K217" s="189">
        <f>K225+K233+J241</f>
        <v>7.2</v>
      </c>
      <c r="L217" s="80">
        <f>K217/F217*100</f>
        <v>100</v>
      </c>
      <c r="M217" s="109">
        <f>M225+M233+L241</f>
        <v>0</v>
      </c>
      <c r="N217" s="80">
        <v>100</v>
      </c>
      <c r="O217" s="269"/>
    </row>
    <row r="218" spans="1:15" ht="42.6" customHeight="1" x14ac:dyDescent="0.25">
      <c r="A218" s="270"/>
      <c r="B218" s="308"/>
      <c r="C218" s="309"/>
      <c r="D218" s="310"/>
      <c r="E218" s="25" t="s">
        <v>10</v>
      </c>
      <c r="F218" s="198"/>
      <c r="G218" s="83"/>
      <c r="H218" s="83"/>
      <c r="I218" s="198"/>
      <c r="J218" s="83"/>
      <c r="K218" s="198"/>
      <c r="L218" s="83"/>
      <c r="M218" s="83"/>
      <c r="N218" s="84"/>
      <c r="O218" s="287"/>
    </row>
    <row r="219" spans="1:15" ht="15" customHeight="1" x14ac:dyDescent="0.25">
      <c r="A219" s="270"/>
      <c r="B219" s="308"/>
      <c r="C219" s="309"/>
      <c r="D219" s="310"/>
      <c r="E219" s="28" t="s">
        <v>11</v>
      </c>
      <c r="F219" s="175">
        <v>0</v>
      </c>
      <c r="G219" s="75"/>
      <c r="H219" s="80"/>
      <c r="I219" s="223"/>
      <c r="J219" s="80"/>
      <c r="K219" s="223"/>
      <c r="L219" s="80"/>
      <c r="M219" s="75"/>
      <c r="N219" s="80"/>
      <c r="O219" s="287"/>
    </row>
    <row r="220" spans="1:15" ht="18.600000000000001" customHeight="1" x14ac:dyDescent="0.25">
      <c r="A220" s="270"/>
      <c r="B220" s="308"/>
      <c r="C220" s="309"/>
      <c r="D220" s="310"/>
      <c r="E220" s="20" t="s">
        <v>12</v>
      </c>
      <c r="F220" s="177">
        <v>0</v>
      </c>
      <c r="G220" s="75"/>
      <c r="H220" s="80"/>
      <c r="I220" s="223"/>
      <c r="J220" s="80"/>
      <c r="K220" s="223"/>
      <c r="L220" s="80"/>
      <c r="M220" s="75"/>
      <c r="N220" s="80"/>
      <c r="O220" s="287"/>
    </row>
    <row r="221" spans="1:15" ht="38.25" x14ac:dyDescent="0.25">
      <c r="A221" s="270"/>
      <c r="B221" s="308"/>
      <c r="C221" s="309"/>
      <c r="D221" s="310"/>
      <c r="E221" s="21" t="s">
        <v>13</v>
      </c>
      <c r="F221" s="175"/>
      <c r="G221" s="81"/>
      <c r="H221" s="82"/>
      <c r="I221" s="224"/>
      <c r="J221" s="82"/>
      <c r="K221" s="224"/>
      <c r="L221" s="82"/>
      <c r="M221" s="81"/>
      <c r="N221" s="82"/>
      <c r="O221" s="287"/>
    </row>
    <row r="222" spans="1:15" ht="15.75" x14ac:dyDescent="0.25">
      <c r="A222" s="270"/>
      <c r="B222" s="308"/>
      <c r="C222" s="309"/>
      <c r="D222" s="310"/>
      <c r="E222" s="28" t="s">
        <v>14</v>
      </c>
      <c r="F222" s="197">
        <v>7.2</v>
      </c>
      <c r="G222" s="109">
        <v>0</v>
      </c>
      <c r="H222" s="55">
        <v>0</v>
      </c>
      <c r="I222" s="177">
        <v>7.2</v>
      </c>
      <c r="J222" s="55">
        <f>I222/F222*100</f>
        <v>100</v>
      </c>
      <c r="K222" s="199">
        <v>7.2</v>
      </c>
      <c r="L222" s="123">
        <v>0</v>
      </c>
      <c r="M222" s="107">
        <v>4</v>
      </c>
      <c r="N222" s="80">
        <v>100</v>
      </c>
      <c r="O222" s="287"/>
    </row>
    <row r="223" spans="1:15" ht="25.5" x14ac:dyDescent="0.25">
      <c r="A223" s="271"/>
      <c r="B223" s="311"/>
      <c r="C223" s="312"/>
      <c r="D223" s="313"/>
      <c r="E223" s="21" t="s">
        <v>15</v>
      </c>
      <c r="F223" s="175">
        <v>0</v>
      </c>
      <c r="G223" s="76"/>
      <c r="H223" s="74"/>
      <c r="I223" s="225"/>
      <c r="J223" s="74"/>
      <c r="K223" s="225"/>
      <c r="L223" s="74"/>
      <c r="M223" s="76"/>
      <c r="N223" s="74"/>
      <c r="O223" s="288"/>
    </row>
    <row r="224" spans="1:15" ht="27" customHeight="1" x14ac:dyDescent="0.25">
      <c r="A224" s="284" t="s">
        <v>24</v>
      </c>
      <c r="B224" s="285"/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6"/>
    </row>
    <row r="225" spans="1:15" ht="15.75" x14ac:dyDescent="0.25">
      <c r="A225" s="269" t="s">
        <v>82</v>
      </c>
      <c r="B225" s="297" t="s">
        <v>87</v>
      </c>
      <c r="C225" s="272"/>
      <c r="D225" s="272"/>
      <c r="E225" s="35" t="s">
        <v>9</v>
      </c>
      <c r="F225" s="189">
        <v>0</v>
      </c>
      <c r="G225" s="109">
        <v>0</v>
      </c>
      <c r="H225" s="71">
        <v>0</v>
      </c>
      <c r="I225" s="189">
        <v>0</v>
      </c>
      <c r="J225" s="71">
        <v>0</v>
      </c>
      <c r="K225" s="189">
        <v>0</v>
      </c>
      <c r="L225" s="71">
        <v>0</v>
      </c>
      <c r="M225" s="109">
        <v>0</v>
      </c>
      <c r="N225" s="71">
        <v>0</v>
      </c>
      <c r="O225" s="269" t="s">
        <v>93</v>
      </c>
    </row>
    <row r="226" spans="1:15" ht="42.6" customHeight="1" x14ac:dyDescent="0.25">
      <c r="A226" s="270"/>
      <c r="B226" s="298"/>
      <c r="C226" s="273"/>
      <c r="D226" s="273"/>
      <c r="E226" s="25" t="s">
        <v>10</v>
      </c>
      <c r="F226" s="198"/>
      <c r="G226" s="83"/>
      <c r="H226" s="83"/>
      <c r="I226" s="198"/>
      <c r="J226" s="83"/>
      <c r="K226" s="198"/>
      <c r="L226" s="83"/>
      <c r="M226" s="83"/>
      <c r="N226" s="84"/>
      <c r="O226" s="287"/>
    </row>
    <row r="227" spans="1:15" ht="15" customHeight="1" x14ac:dyDescent="0.25">
      <c r="A227" s="270"/>
      <c r="B227" s="298"/>
      <c r="C227" s="273"/>
      <c r="D227" s="273"/>
      <c r="E227" s="28" t="s">
        <v>11</v>
      </c>
      <c r="F227" s="175">
        <v>0</v>
      </c>
      <c r="G227" s="75"/>
      <c r="H227" s="80"/>
      <c r="I227" s="223"/>
      <c r="J227" s="80"/>
      <c r="K227" s="223"/>
      <c r="L227" s="80"/>
      <c r="M227" s="75"/>
      <c r="N227" s="80"/>
      <c r="O227" s="287"/>
    </row>
    <row r="228" spans="1:15" ht="18.600000000000001" customHeight="1" x14ac:dyDescent="0.25">
      <c r="A228" s="270"/>
      <c r="B228" s="298"/>
      <c r="C228" s="273"/>
      <c r="D228" s="273"/>
      <c r="E228" s="20" t="s">
        <v>12</v>
      </c>
      <c r="F228" s="177">
        <v>0</v>
      </c>
      <c r="G228" s="75"/>
      <c r="H228" s="80"/>
      <c r="I228" s="223"/>
      <c r="J228" s="80"/>
      <c r="K228" s="223"/>
      <c r="L228" s="80"/>
      <c r="M228" s="75"/>
      <c r="N228" s="80"/>
      <c r="O228" s="287"/>
    </row>
    <row r="229" spans="1:15" ht="38.25" x14ac:dyDescent="0.25">
      <c r="A229" s="270"/>
      <c r="B229" s="298"/>
      <c r="C229" s="273"/>
      <c r="D229" s="273"/>
      <c r="E229" s="21" t="s">
        <v>13</v>
      </c>
      <c r="F229" s="175">
        <v>0</v>
      </c>
      <c r="G229" s="81"/>
      <c r="H229" s="82"/>
      <c r="I229" s="224"/>
      <c r="J229" s="82"/>
      <c r="K229" s="224"/>
      <c r="L229" s="82"/>
      <c r="M229" s="81"/>
      <c r="N229" s="82"/>
      <c r="O229" s="287"/>
    </row>
    <row r="230" spans="1:15" ht="15.75" x14ac:dyDescent="0.25">
      <c r="A230" s="270"/>
      <c r="B230" s="298"/>
      <c r="C230" s="273"/>
      <c r="D230" s="273"/>
      <c r="E230" s="28" t="s">
        <v>14</v>
      </c>
      <c r="F230" s="189">
        <v>0</v>
      </c>
      <c r="G230" s="109">
        <v>0</v>
      </c>
      <c r="H230" s="71">
        <v>0</v>
      </c>
      <c r="I230" s="189">
        <v>0</v>
      </c>
      <c r="J230" s="71">
        <v>0</v>
      </c>
      <c r="K230" s="189">
        <v>0</v>
      </c>
      <c r="L230" s="71">
        <v>0</v>
      </c>
      <c r="M230" s="109">
        <v>0</v>
      </c>
      <c r="N230" s="71">
        <v>0</v>
      </c>
      <c r="O230" s="287"/>
    </row>
    <row r="231" spans="1:15" ht="25.5" x14ac:dyDescent="0.25">
      <c r="A231" s="271"/>
      <c r="B231" s="298"/>
      <c r="C231" s="274"/>
      <c r="D231" s="274"/>
      <c r="E231" s="21" t="s">
        <v>15</v>
      </c>
      <c r="F231" s="175">
        <v>0</v>
      </c>
      <c r="G231" s="76"/>
      <c r="H231" s="74"/>
      <c r="I231" s="225"/>
      <c r="J231" s="74"/>
      <c r="K231" s="225"/>
      <c r="L231" s="74"/>
      <c r="M231" s="76"/>
      <c r="N231" s="74"/>
      <c r="O231" s="288"/>
    </row>
    <row r="232" spans="1:15" ht="27" customHeight="1" x14ac:dyDescent="0.25">
      <c r="A232" s="284" t="s">
        <v>24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6"/>
    </row>
    <row r="233" spans="1:15" ht="15.75" x14ac:dyDescent="0.25">
      <c r="A233" s="269" t="s">
        <v>83</v>
      </c>
      <c r="B233" s="297" t="s">
        <v>33</v>
      </c>
      <c r="C233" s="272"/>
      <c r="D233" s="272"/>
      <c r="E233" s="35" t="s">
        <v>9</v>
      </c>
      <c r="F233" s="197">
        <v>7.2</v>
      </c>
      <c r="G233" s="109">
        <v>0</v>
      </c>
      <c r="H233" s="55">
        <v>0</v>
      </c>
      <c r="I233" s="189">
        <v>7.2</v>
      </c>
      <c r="J233" s="55">
        <f>I233/F233*100</f>
        <v>100</v>
      </c>
      <c r="K233" s="189">
        <v>7.2</v>
      </c>
      <c r="L233" s="109">
        <v>0</v>
      </c>
      <c r="M233" s="109">
        <v>0</v>
      </c>
      <c r="N233" s="109">
        <v>0</v>
      </c>
      <c r="O233" s="269" t="s">
        <v>136</v>
      </c>
    </row>
    <row r="234" spans="1:15" ht="42.6" customHeight="1" x14ac:dyDescent="0.25">
      <c r="A234" s="270"/>
      <c r="B234" s="298"/>
      <c r="C234" s="273"/>
      <c r="D234" s="273"/>
      <c r="E234" s="25" t="s">
        <v>10</v>
      </c>
      <c r="F234" s="198"/>
      <c r="G234" s="83"/>
      <c r="H234" s="83"/>
      <c r="I234" s="198"/>
      <c r="J234" s="83"/>
      <c r="K234" s="198"/>
      <c r="L234" s="83"/>
      <c r="M234" s="83"/>
      <c r="N234" s="84"/>
      <c r="O234" s="287"/>
    </row>
    <row r="235" spans="1:15" ht="15" customHeight="1" x14ac:dyDescent="0.25">
      <c r="A235" s="270"/>
      <c r="B235" s="298"/>
      <c r="C235" s="273"/>
      <c r="D235" s="273"/>
      <c r="E235" s="28" t="s">
        <v>11</v>
      </c>
      <c r="F235" s="175">
        <v>0</v>
      </c>
      <c r="G235" s="75"/>
      <c r="H235" s="80"/>
      <c r="I235" s="223"/>
      <c r="J235" s="80"/>
      <c r="K235" s="223"/>
      <c r="L235" s="80"/>
      <c r="M235" s="75"/>
      <c r="N235" s="80"/>
      <c r="O235" s="287"/>
    </row>
    <row r="236" spans="1:15" ht="25.5" customHeight="1" x14ac:dyDescent="0.25">
      <c r="A236" s="270"/>
      <c r="B236" s="298"/>
      <c r="C236" s="273"/>
      <c r="D236" s="273"/>
      <c r="E236" s="20" t="s">
        <v>12</v>
      </c>
      <c r="F236" s="202">
        <v>0</v>
      </c>
      <c r="G236" s="75"/>
      <c r="H236" s="80"/>
      <c r="I236" s="223"/>
      <c r="J236" s="80"/>
      <c r="K236" s="223"/>
      <c r="L236" s="80"/>
      <c r="M236" s="75"/>
      <c r="N236" s="80"/>
      <c r="O236" s="287"/>
    </row>
    <row r="237" spans="1:15" ht="38.25" x14ac:dyDescent="0.25">
      <c r="A237" s="270"/>
      <c r="B237" s="298"/>
      <c r="C237" s="273"/>
      <c r="D237" s="273"/>
      <c r="E237" s="21" t="s">
        <v>13</v>
      </c>
      <c r="F237" s="175">
        <v>0</v>
      </c>
      <c r="G237" s="81"/>
      <c r="H237" s="82"/>
      <c r="I237" s="224"/>
      <c r="J237" s="82"/>
      <c r="K237" s="224"/>
      <c r="L237" s="82"/>
      <c r="M237" s="81"/>
      <c r="N237" s="82"/>
      <c r="O237" s="287"/>
    </row>
    <row r="238" spans="1:15" ht="15.75" x14ac:dyDescent="0.25">
      <c r="A238" s="270"/>
      <c r="B238" s="298"/>
      <c r="C238" s="273"/>
      <c r="D238" s="273"/>
      <c r="E238" s="28" t="s">
        <v>14</v>
      </c>
      <c r="F238" s="177">
        <v>7.2</v>
      </c>
      <c r="G238" s="109">
        <v>0</v>
      </c>
      <c r="H238" s="55">
        <v>0</v>
      </c>
      <c r="I238" s="189">
        <v>7.2</v>
      </c>
      <c r="J238" s="55">
        <f>I238/F238*100</f>
        <v>100</v>
      </c>
      <c r="K238" s="189">
        <v>0</v>
      </c>
      <c r="L238" s="109">
        <v>0</v>
      </c>
      <c r="M238" s="109">
        <v>0</v>
      </c>
      <c r="N238" s="109">
        <v>0</v>
      </c>
      <c r="O238" s="287"/>
    </row>
    <row r="239" spans="1:15" ht="25.5" x14ac:dyDescent="0.25">
      <c r="A239" s="271"/>
      <c r="B239" s="298"/>
      <c r="C239" s="274"/>
      <c r="D239" s="274"/>
      <c r="E239" s="21" t="s">
        <v>15</v>
      </c>
      <c r="F239" s="175">
        <v>0</v>
      </c>
      <c r="G239" s="76"/>
      <c r="H239" s="74"/>
      <c r="I239" s="225"/>
      <c r="J239" s="74"/>
      <c r="K239" s="225"/>
      <c r="L239" s="74"/>
      <c r="M239" s="76"/>
      <c r="N239" s="74"/>
      <c r="O239" s="288"/>
    </row>
    <row r="240" spans="1:15" x14ac:dyDescent="0.25">
      <c r="A240" s="284" t="s">
        <v>128</v>
      </c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6"/>
    </row>
    <row r="241" spans="1:15" ht="15.75" x14ac:dyDescent="0.25">
      <c r="A241" s="269" t="s">
        <v>84</v>
      </c>
      <c r="B241" s="297" t="s">
        <v>88</v>
      </c>
      <c r="C241" s="272"/>
      <c r="D241" s="272"/>
      <c r="E241" s="35" t="s">
        <v>9</v>
      </c>
      <c r="F241" s="197">
        <v>0</v>
      </c>
      <c r="G241" s="108">
        <v>0</v>
      </c>
      <c r="H241" s="85">
        <v>0</v>
      </c>
      <c r="I241" s="197">
        <v>0</v>
      </c>
      <c r="J241" s="85">
        <v>0</v>
      </c>
      <c r="K241" s="197">
        <v>0</v>
      </c>
      <c r="L241" s="85">
        <v>0</v>
      </c>
      <c r="M241" s="108">
        <v>0</v>
      </c>
      <c r="N241" s="85">
        <v>0</v>
      </c>
      <c r="O241" s="269"/>
    </row>
    <row r="242" spans="1:15" x14ac:dyDescent="0.25">
      <c r="A242" s="270"/>
      <c r="B242" s="298"/>
      <c r="C242" s="273"/>
      <c r="D242" s="273"/>
      <c r="E242" s="25" t="s">
        <v>10</v>
      </c>
      <c r="F242" s="198"/>
      <c r="G242" s="83"/>
      <c r="H242" s="83"/>
      <c r="I242" s="198"/>
      <c r="J242" s="83"/>
      <c r="K242" s="198"/>
      <c r="L242" s="83"/>
      <c r="M242" s="83"/>
      <c r="N242" s="84"/>
      <c r="O242" s="287"/>
    </row>
    <row r="243" spans="1:15" ht="25.5" x14ac:dyDescent="0.25">
      <c r="A243" s="270"/>
      <c r="B243" s="298"/>
      <c r="C243" s="273"/>
      <c r="D243" s="273"/>
      <c r="E243" s="28" t="s">
        <v>11</v>
      </c>
      <c r="F243" s="175">
        <v>0</v>
      </c>
      <c r="G243" s="75"/>
      <c r="H243" s="80"/>
      <c r="I243" s="223"/>
      <c r="J243" s="80"/>
      <c r="K243" s="223"/>
      <c r="L243" s="80"/>
      <c r="M243" s="75"/>
      <c r="N243" s="80"/>
      <c r="O243" s="287"/>
    </row>
    <row r="244" spans="1:15" s="90" customFormat="1" ht="38.25" x14ac:dyDescent="0.25">
      <c r="A244" s="270"/>
      <c r="B244" s="298"/>
      <c r="C244" s="273"/>
      <c r="D244" s="273"/>
      <c r="E244" s="20" t="s">
        <v>12</v>
      </c>
      <c r="F244" s="177">
        <v>0</v>
      </c>
      <c r="G244" s="75"/>
      <c r="H244" s="80"/>
      <c r="I244" s="223"/>
      <c r="J244" s="80"/>
      <c r="K244" s="223"/>
      <c r="L244" s="80"/>
      <c r="M244" s="75"/>
      <c r="N244" s="80"/>
      <c r="O244" s="287"/>
    </row>
    <row r="245" spans="1:15" s="90" customFormat="1" ht="38.25" x14ac:dyDescent="0.25">
      <c r="A245" s="270"/>
      <c r="B245" s="298"/>
      <c r="C245" s="273"/>
      <c r="D245" s="273"/>
      <c r="E245" s="21" t="s">
        <v>13</v>
      </c>
      <c r="F245" s="175">
        <v>0</v>
      </c>
      <c r="G245" s="77"/>
      <c r="H245" s="86"/>
      <c r="I245" s="196"/>
      <c r="J245" s="86"/>
      <c r="K245" s="196"/>
      <c r="L245" s="86"/>
      <c r="M245" s="77"/>
      <c r="N245" s="86"/>
      <c r="O245" s="287"/>
    </row>
    <row r="246" spans="1:15" s="90" customFormat="1" ht="15.75" x14ac:dyDescent="0.25">
      <c r="A246" s="270"/>
      <c r="B246" s="298"/>
      <c r="C246" s="273"/>
      <c r="D246" s="273"/>
      <c r="E246" s="28" t="s">
        <v>14</v>
      </c>
      <c r="F246" s="177">
        <v>0</v>
      </c>
      <c r="G246" s="108">
        <v>0</v>
      </c>
      <c r="H246" s="85">
        <v>0</v>
      </c>
      <c r="I246" s="197">
        <v>0</v>
      </c>
      <c r="J246" s="85">
        <v>0</v>
      </c>
      <c r="K246" s="197">
        <v>0</v>
      </c>
      <c r="L246" s="85">
        <v>0</v>
      </c>
      <c r="M246" s="108">
        <v>0</v>
      </c>
      <c r="N246" s="85">
        <v>0</v>
      </c>
      <c r="O246" s="287"/>
    </row>
    <row r="247" spans="1:15" s="90" customFormat="1" ht="25.5" x14ac:dyDescent="0.25">
      <c r="A247" s="271"/>
      <c r="B247" s="298"/>
      <c r="C247" s="274"/>
      <c r="D247" s="274"/>
      <c r="E247" s="21" t="s">
        <v>15</v>
      </c>
      <c r="F247" s="175">
        <v>0</v>
      </c>
      <c r="G247" s="76"/>
      <c r="H247" s="74"/>
      <c r="I247" s="225"/>
      <c r="J247" s="74"/>
      <c r="K247" s="225"/>
      <c r="L247" s="74"/>
      <c r="M247" s="76"/>
      <c r="N247" s="74"/>
      <c r="O247" s="288"/>
    </row>
    <row r="248" spans="1:15" s="90" customFormat="1" x14ac:dyDescent="0.25">
      <c r="A248" s="284" t="s">
        <v>24</v>
      </c>
      <c r="B248" s="285"/>
      <c r="C248" s="285"/>
      <c r="D248" s="285"/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6"/>
    </row>
    <row r="249" spans="1:15" s="90" customFormat="1" ht="29.25" customHeight="1" x14ac:dyDescent="0.25">
      <c r="A249" s="291" t="s">
        <v>39</v>
      </c>
      <c r="B249" s="292"/>
      <c r="C249" s="289"/>
      <c r="D249" s="280"/>
      <c r="E249" s="23" t="s">
        <v>109</v>
      </c>
      <c r="F249" s="177">
        <v>7.2</v>
      </c>
      <c r="G249" s="109">
        <f>G217</f>
        <v>0</v>
      </c>
      <c r="H249" s="55">
        <v>0</v>
      </c>
      <c r="I249" s="189">
        <f>I217</f>
        <v>7.2</v>
      </c>
      <c r="J249" s="55">
        <f>I249/F249*100</f>
        <v>100</v>
      </c>
      <c r="K249" s="189">
        <f>K217</f>
        <v>7.2</v>
      </c>
      <c r="L249" s="55">
        <f>K249/F249*100</f>
        <v>100</v>
      </c>
      <c r="M249" s="109">
        <f>M217</f>
        <v>0</v>
      </c>
      <c r="N249" s="69">
        <v>0</v>
      </c>
      <c r="O249" s="282"/>
    </row>
    <row r="250" spans="1:15" s="90" customFormat="1" x14ac:dyDescent="0.25">
      <c r="A250" s="293"/>
      <c r="B250" s="294"/>
      <c r="C250" s="290"/>
      <c r="D250" s="280"/>
      <c r="E250" s="25" t="s">
        <v>10</v>
      </c>
      <c r="F250" s="203"/>
      <c r="G250" s="48"/>
      <c r="H250" s="26"/>
      <c r="I250" s="203"/>
      <c r="J250" s="26"/>
      <c r="K250" s="203"/>
      <c r="L250" s="26"/>
      <c r="M250" s="26"/>
      <c r="N250" s="27"/>
      <c r="O250" s="282"/>
    </row>
    <row r="251" spans="1:15" ht="25.5" x14ac:dyDescent="0.25">
      <c r="A251" s="293"/>
      <c r="B251" s="294"/>
      <c r="C251" s="290"/>
      <c r="D251" s="280"/>
      <c r="E251" s="28" t="s">
        <v>11</v>
      </c>
      <c r="F251" s="195">
        <v>0</v>
      </c>
      <c r="G251" s="49">
        <f>+G219</f>
        <v>0</v>
      </c>
      <c r="H251" s="24"/>
      <c r="I251" s="227"/>
      <c r="J251" s="24"/>
      <c r="K251" s="227"/>
      <c r="L251" s="24"/>
      <c r="M251" s="22"/>
      <c r="N251" s="24"/>
      <c r="O251" s="282"/>
    </row>
    <row r="252" spans="1:15" ht="38.25" x14ac:dyDescent="0.25">
      <c r="A252" s="293"/>
      <c r="B252" s="294"/>
      <c r="C252" s="290"/>
      <c r="D252" s="280"/>
      <c r="E252" s="20" t="s">
        <v>12</v>
      </c>
      <c r="F252" s="204">
        <v>0</v>
      </c>
      <c r="G252" s="49">
        <f>+G220</f>
        <v>0</v>
      </c>
      <c r="H252" s="15"/>
      <c r="I252" s="206"/>
      <c r="J252" s="15"/>
      <c r="K252" s="206"/>
      <c r="L252" s="15"/>
      <c r="M252" s="15"/>
      <c r="N252" s="15"/>
      <c r="O252" s="282"/>
    </row>
    <row r="253" spans="1:15" ht="38.25" x14ac:dyDescent="0.25">
      <c r="A253" s="293"/>
      <c r="B253" s="294"/>
      <c r="C253" s="290"/>
      <c r="D253" s="280"/>
      <c r="E253" s="21" t="s">
        <v>13</v>
      </c>
      <c r="F253" s="195">
        <v>0</v>
      </c>
      <c r="G253" s="49">
        <f>+G221</f>
        <v>0</v>
      </c>
      <c r="H253" s="29"/>
      <c r="I253" s="228"/>
      <c r="J253" s="29"/>
      <c r="K253" s="228"/>
      <c r="L253" s="29"/>
      <c r="M253" s="30"/>
      <c r="N253" s="29"/>
      <c r="O253" s="282"/>
    </row>
    <row r="254" spans="1:15" ht="15.75" x14ac:dyDescent="0.25">
      <c r="A254" s="293"/>
      <c r="B254" s="294"/>
      <c r="C254" s="290"/>
      <c r="D254" s="280"/>
      <c r="E254" s="28" t="s">
        <v>14</v>
      </c>
      <c r="F254" s="177">
        <v>7.2</v>
      </c>
      <c r="G254" s="109">
        <v>0</v>
      </c>
      <c r="H254" s="55">
        <v>0</v>
      </c>
      <c r="I254" s="177">
        <v>7.2</v>
      </c>
      <c r="J254" s="55">
        <f>I254/F254*100</f>
        <v>100</v>
      </c>
      <c r="K254" s="177">
        <v>7.2</v>
      </c>
      <c r="L254" s="55">
        <v>0</v>
      </c>
      <c r="M254" s="105">
        <v>0</v>
      </c>
      <c r="N254" s="69">
        <v>0</v>
      </c>
      <c r="O254" s="282"/>
    </row>
    <row r="255" spans="1:15" ht="25.5" x14ac:dyDescent="0.25">
      <c r="A255" s="295"/>
      <c r="B255" s="296"/>
      <c r="C255" s="290"/>
      <c r="D255" s="281"/>
      <c r="E255" s="20" t="s">
        <v>15</v>
      </c>
      <c r="F255" s="205">
        <v>0</v>
      </c>
      <c r="G255" s="49">
        <f>+G223</f>
        <v>0</v>
      </c>
      <c r="H255" s="32"/>
      <c r="I255" s="229"/>
      <c r="J255" s="32"/>
      <c r="K255" s="229"/>
      <c r="L255" s="32"/>
      <c r="M255" s="31"/>
      <c r="N255" s="32"/>
      <c r="O255" s="282"/>
    </row>
    <row r="256" spans="1:15" x14ac:dyDescent="0.25">
      <c r="B256" s="37"/>
      <c r="C256" s="39"/>
      <c r="D256" s="39"/>
      <c r="E256" s="21"/>
      <c r="F256" s="206"/>
      <c r="G256" s="33"/>
      <c r="H256" s="34"/>
      <c r="I256" s="230"/>
      <c r="J256" s="34"/>
      <c r="K256" s="230"/>
      <c r="L256" s="34"/>
      <c r="M256" s="33"/>
      <c r="N256" s="34"/>
      <c r="O256" s="36"/>
    </row>
    <row r="257" spans="1:15" ht="25.5" x14ac:dyDescent="0.25">
      <c r="A257" s="256" t="s">
        <v>19</v>
      </c>
      <c r="B257" s="257"/>
      <c r="C257" s="257"/>
      <c r="D257" s="258"/>
      <c r="E257" s="38" t="s">
        <v>20</v>
      </c>
      <c r="F257" s="207">
        <f>F233+F199+F191+F183+F175+F167+F159+F151+F143+F135+F109+F101+F93+F85+F67+F59+F51+F43+F35+F27</f>
        <v>2189.9360000000001</v>
      </c>
      <c r="G257" s="114">
        <f>G249+G207+G117</f>
        <v>69.505580000000009</v>
      </c>
      <c r="H257" s="86">
        <f>G257/F257*100</f>
        <v>3.1738635284318812</v>
      </c>
      <c r="I257" s="231">
        <f>I241+I233+I225++I199+I191+I183+I175+I167+I159+I151+I143+I135+I109+I101+I93+I85+I75+I67+I59+I51+I43+I35+I27</f>
        <v>323.66800000000001</v>
      </c>
      <c r="J257" s="86">
        <f>I257/F257*100</f>
        <v>14.779792651474747</v>
      </c>
      <c r="K257" s="231">
        <f>SUM(K258:K262)</f>
        <v>1725.46228</v>
      </c>
      <c r="L257" s="86">
        <v>0</v>
      </c>
      <c r="M257" s="114">
        <v>0</v>
      </c>
      <c r="N257" s="86">
        <f>M257/F257*100</f>
        <v>0</v>
      </c>
      <c r="O257" s="265"/>
    </row>
    <row r="258" spans="1:15" x14ac:dyDescent="0.25">
      <c r="A258" s="259"/>
      <c r="B258" s="260"/>
      <c r="C258" s="260"/>
      <c r="D258" s="261"/>
      <c r="E258" s="25" t="s">
        <v>10</v>
      </c>
      <c r="F258" s="198"/>
      <c r="G258" s="83"/>
      <c r="H258" s="84"/>
      <c r="I258" s="198"/>
      <c r="J258" s="83"/>
      <c r="K258" s="198"/>
      <c r="L258" s="83"/>
      <c r="M258" s="83"/>
      <c r="N258" s="84"/>
      <c r="O258" s="266"/>
    </row>
    <row r="259" spans="1:15" ht="26.25" thickBot="1" x14ac:dyDescent="0.3">
      <c r="A259" s="259"/>
      <c r="B259" s="260"/>
      <c r="C259" s="260"/>
      <c r="D259" s="261"/>
      <c r="E259" s="28" t="s">
        <v>11</v>
      </c>
      <c r="F259" s="175"/>
      <c r="G259" s="73"/>
      <c r="H259" s="74"/>
      <c r="I259" s="225"/>
      <c r="J259" s="74"/>
      <c r="K259" s="225"/>
      <c r="L259" s="74"/>
      <c r="M259" s="76"/>
      <c r="N259" s="74"/>
      <c r="O259" s="266"/>
    </row>
    <row r="260" spans="1:15" ht="39" thickBot="1" x14ac:dyDescent="0.3">
      <c r="A260" s="259"/>
      <c r="B260" s="260"/>
      <c r="C260" s="260"/>
      <c r="D260" s="261"/>
      <c r="E260" s="21" t="s">
        <v>12</v>
      </c>
      <c r="F260" s="208"/>
      <c r="G260" s="115"/>
      <c r="H260" s="91"/>
      <c r="I260" s="232"/>
      <c r="J260" s="92"/>
      <c r="K260" s="232"/>
      <c r="L260" s="92"/>
      <c r="M260" s="115"/>
      <c r="N260" s="92"/>
      <c r="O260" s="266"/>
    </row>
    <row r="261" spans="1:15" ht="38.25" x14ac:dyDescent="0.25">
      <c r="A261" s="259"/>
      <c r="B261" s="260"/>
      <c r="C261" s="260"/>
      <c r="D261" s="261"/>
      <c r="E261" s="21" t="s">
        <v>13</v>
      </c>
      <c r="F261" s="175"/>
      <c r="G261" s="73"/>
      <c r="H261" s="74"/>
      <c r="I261" s="221"/>
      <c r="J261" s="74"/>
      <c r="K261" s="221"/>
      <c r="L261" s="74"/>
      <c r="M261" s="71"/>
      <c r="N261" s="74"/>
      <c r="O261" s="266"/>
    </row>
    <row r="262" spans="1:15" ht="15.75" x14ac:dyDescent="0.25">
      <c r="A262" s="259"/>
      <c r="B262" s="260"/>
      <c r="C262" s="260"/>
      <c r="D262" s="261"/>
      <c r="E262" s="28" t="s">
        <v>14</v>
      </c>
      <c r="F262" s="207">
        <v>2189.9360000000001</v>
      </c>
      <c r="G262" s="105">
        <f>G254+G212+G122</f>
        <v>69.505580000000009</v>
      </c>
      <c r="H262" s="87">
        <f>G262/F262*100</f>
        <v>3.1738635284318812</v>
      </c>
      <c r="I262" s="177">
        <f>I27+I35+I43+I51+I59+I67+I85+I93+I101+I109+I135+I143+I151+I159+I167+I175+I183+I191+I199+I225+I233+I241</f>
        <v>323.66799999999995</v>
      </c>
      <c r="J262" s="87">
        <f>I262/F262*100</f>
        <v>14.779792651474743</v>
      </c>
      <c r="K262" s="253">
        <f>K254+K122+K212</f>
        <v>1725.46228</v>
      </c>
      <c r="L262" s="87">
        <f>K262/F262*100</f>
        <v>78.790534517903708</v>
      </c>
      <c r="M262" s="105">
        <v>0</v>
      </c>
      <c r="N262" s="87">
        <f>M262/F262*100</f>
        <v>0</v>
      </c>
      <c r="O262" s="266"/>
    </row>
    <row r="263" spans="1:15" ht="25.5" x14ac:dyDescent="0.25">
      <c r="A263" s="262"/>
      <c r="B263" s="263"/>
      <c r="C263" s="263"/>
      <c r="D263" s="264"/>
      <c r="E263" s="21" t="s">
        <v>15</v>
      </c>
      <c r="F263" s="175"/>
      <c r="G263" s="73"/>
      <c r="H263" s="74"/>
      <c r="I263" s="225"/>
      <c r="J263" s="74"/>
      <c r="K263" s="225"/>
      <c r="L263" s="74"/>
      <c r="M263" s="76"/>
      <c r="N263" s="74"/>
      <c r="O263" s="267"/>
    </row>
    <row r="265" spans="1:15" x14ac:dyDescent="0.25">
      <c r="N265" s="137"/>
    </row>
    <row r="266" spans="1:15" ht="30" x14ac:dyDescent="0.25">
      <c r="B266" s="44" t="s">
        <v>21</v>
      </c>
      <c r="C266" s="45"/>
      <c r="D266" s="46"/>
      <c r="E266" s="46"/>
      <c r="F266" s="209"/>
      <c r="J266" s="137"/>
    </row>
    <row r="267" spans="1:15" x14ac:dyDescent="0.25">
      <c r="B267" s="47"/>
      <c r="C267" s="41" t="s">
        <v>95</v>
      </c>
      <c r="D267" s="42"/>
      <c r="E267" s="42"/>
      <c r="F267" s="210"/>
    </row>
    <row r="268" spans="1:15" x14ac:dyDescent="0.25">
      <c r="B268" s="278" t="s">
        <v>47</v>
      </c>
      <c r="C268" s="279"/>
      <c r="D268" s="279"/>
      <c r="E268" s="279"/>
      <c r="F268" s="279"/>
    </row>
    <row r="269" spans="1:15" x14ac:dyDescent="0.25">
      <c r="B269" s="41" t="s">
        <v>48</v>
      </c>
      <c r="C269" s="41"/>
      <c r="D269" s="41"/>
      <c r="E269" s="41"/>
      <c r="F269" s="211"/>
      <c r="G269" s="57"/>
      <c r="H269" s="57"/>
      <c r="I269" s="233"/>
    </row>
    <row r="270" spans="1:15" x14ac:dyDescent="0.25">
      <c r="B270" s="41" t="s">
        <v>68</v>
      </c>
      <c r="C270" s="58" t="s">
        <v>106</v>
      </c>
      <c r="D270" s="58"/>
      <c r="E270" s="58"/>
      <c r="F270" s="212"/>
      <c r="G270" s="59"/>
      <c r="H270" s="59"/>
      <c r="I270" s="234" t="s">
        <v>107</v>
      </c>
      <c r="J270" s="56"/>
    </row>
    <row r="271" spans="1:15" x14ac:dyDescent="0.25">
      <c r="B271" s="43" t="s">
        <v>94</v>
      </c>
      <c r="C271" s="47"/>
      <c r="D271" s="47"/>
      <c r="E271" s="47"/>
      <c r="F271" s="213"/>
    </row>
    <row r="272" spans="1:15" x14ac:dyDescent="0.25">
      <c r="B272" s="43"/>
      <c r="C272" s="47"/>
      <c r="D272" s="47"/>
      <c r="E272" s="47"/>
      <c r="F272" s="213"/>
    </row>
    <row r="273" spans="2:13" x14ac:dyDescent="0.25">
      <c r="B273" s="43" t="s">
        <v>49</v>
      </c>
      <c r="C273" s="43"/>
      <c r="D273" s="45"/>
      <c r="E273" s="46"/>
      <c r="F273" s="214" t="s">
        <v>50</v>
      </c>
    </row>
    <row r="274" spans="2:13" x14ac:dyDescent="0.25">
      <c r="B274" s="43" t="s">
        <v>51</v>
      </c>
      <c r="C274" s="43"/>
      <c r="D274" s="41" t="s">
        <v>52</v>
      </c>
      <c r="E274" s="42"/>
      <c r="F274" s="213"/>
    </row>
    <row r="281" spans="2:13" x14ac:dyDescent="0.25">
      <c r="M281" s="137">
        <f>M27+M43+M51+M75+M143+K151+M217</f>
        <v>20</v>
      </c>
    </row>
  </sheetData>
  <mergeCells count="181">
    <mergeCell ref="C3:N3"/>
    <mergeCell ref="A51:A57"/>
    <mergeCell ref="C43:C49"/>
    <mergeCell ref="A18:O18"/>
    <mergeCell ref="M13:N14"/>
    <mergeCell ref="G13:H14"/>
    <mergeCell ref="B35:B41"/>
    <mergeCell ref="A19:A25"/>
    <mergeCell ref="O19:O25"/>
    <mergeCell ref="B19:D25"/>
    <mergeCell ref="A13:A15"/>
    <mergeCell ref="D43:D49"/>
    <mergeCell ref="O43:O49"/>
    <mergeCell ref="A26:O26"/>
    <mergeCell ref="O13:O15"/>
    <mergeCell ref="I13:J14"/>
    <mergeCell ref="C13:D14"/>
    <mergeCell ref="K13:L14"/>
    <mergeCell ref="E13:E15"/>
    <mergeCell ref="F13:F15"/>
    <mergeCell ref="B51:B57"/>
    <mergeCell ref="A16:O16"/>
    <mergeCell ref="B13:B15"/>
    <mergeCell ref="A17:O17"/>
    <mergeCell ref="O35:O41"/>
    <mergeCell ref="O59:O65"/>
    <mergeCell ref="B59:B65"/>
    <mergeCell ref="A66:O66"/>
    <mergeCell ref="A67:A73"/>
    <mergeCell ref="B67:B73"/>
    <mergeCell ref="C67:C73"/>
    <mergeCell ref="O67:O73"/>
    <mergeCell ref="B27:B33"/>
    <mergeCell ref="A35:A41"/>
    <mergeCell ref="A42:O42"/>
    <mergeCell ref="C51:C57"/>
    <mergeCell ref="O51:O57"/>
    <mergeCell ref="A50:O50"/>
    <mergeCell ref="A43:A49"/>
    <mergeCell ref="C59:C65"/>
    <mergeCell ref="C35:C41"/>
    <mergeCell ref="O27:O33"/>
    <mergeCell ref="A27:A33"/>
    <mergeCell ref="B43:B49"/>
    <mergeCell ref="D35:D41"/>
    <mergeCell ref="C27:C33"/>
    <mergeCell ref="A34:O34"/>
    <mergeCell ref="D27:D33"/>
    <mergeCell ref="D59:D65"/>
    <mergeCell ref="D51:D57"/>
    <mergeCell ref="A58:O58"/>
    <mergeCell ref="A59:A65"/>
    <mergeCell ref="A108:O108"/>
    <mergeCell ref="D101:D107"/>
    <mergeCell ref="O101:O107"/>
    <mergeCell ref="C109:C115"/>
    <mergeCell ref="A101:A107"/>
    <mergeCell ref="A75:A83"/>
    <mergeCell ref="O75:O83"/>
    <mergeCell ref="D67:D73"/>
    <mergeCell ref="C101:C107"/>
    <mergeCell ref="O85:O91"/>
    <mergeCell ref="B75:D83"/>
    <mergeCell ref="A85:A91"/>
    <mergeCell ref="A84:O84"/>
    <mergeCell ref="C93:C99"/>
    <mergeCell ref="D93:D99"/>
    <mergeCell ref="B101:B107"/>
    <mergeCell ref="O93:O99"/>
    <mergeCell ref="B93:B99"/>
    <mergeCell ref="A93:A99"/>
    <mergeCell ref="D85:D91"/>
    <mergeCell ref="C85:C91"/>
    <mergeCell ref="B85:B91"/>
    <mergeCell ref="A74:O74"/>
    <mergeCell ref="A100:O100"/>
    <mergeCell ref="D135:D141"/>
    <mergeCell ref="D151:D157"/>
    <mergeCell ref="A151:A157"/>
    <mergeCell ref="B135:B141"/>
    <mergeCell ref="B151:B157"/>
    <mergeCell ref="A142:O142"/>
    <mergeCell ref="A135:A141"/>
    <mergeCell ref="D143:D149"/>
    <mergeCell ref="C135:C141"/>
    <mergeCell ref="O135:O141"/>
    <mergeCell ref="B143:B149"/>
    <mergeCell ref="B117:B123"/>
    <mergeCell ref="B125:O125"/>
    <mergeCell ref="O127:O133"/>
    <mergeCell ref="B127:D133"/>
    <mergeCell ref="A117:A123"/>
    <mergeCell ref="D109:D115"/>
    <mergeCell ref="D117:D123"/>
    <mergeCell ref="B126:O126"/>
    <mergeCell ref="O117:O123"/>
    <mergeCell ref="B167:B173"/>
    <mergeCell ref="A150:O150"/>
    <mergeCell ref="C151:C157"/>
    <mergeCell ref="C143:C149"/>
    <mergeCell ref="O143:O149"/>
    <mergeCell ref="A143:A149"/>
    <mergeCell ref="O151:O157"/>
    <mergeCell ref="A167:A173"/>
    <mergeCell ref="A92:O92"/>
    <mergeCell ref="A116:O116"/>
    <mergeCell ref="B109:B115"/>
    <mergeCell ref="A109:A115"/>
    <mergeCell ref="O109:O115"/>
    <mergeCell ref="A127:A133"/>
    <mergeCell ref="C117:C123"/>
    <mergeCell ref="A190:O190"/>
    <mergeCell ref="A182:O182"/>
    <mergeCell ref="A191:A197"/>
    <mergeCell ref="B191:B197"/>
    <mergeCell ref="C191:C197"/>
    <mergeCell ref="D191:D197"/>
    <mergeCell ref="O191:O197"/>
    <mergeCell ref="A158:O158"/>
    <mergeCell ref="A166:O166"/>
    <mergeCell ref="D167:D173"/>
    <mergeCell ref="B175:B181"/>
    <mergeCell ref="C175:C181"/>
    <mergeCell ref="O175:O181"/>
    <mergeCell ref="A174:O174"/>
    <mergeCell ref="C167:C173"/>
    <mergeCell ref="O167:O173"/>
    <mergeCell ref="A159:A165"/>
    <mergeCell ref="B159:B165"/>
    <mergeCell ref="C159:C165"/>
    <mergeCell ref="D159:D165"/>
    <mergeCell ref="B183:B189"/>
    <mergeCell ref="A175:A181"/>
    <mergeCell ref="D175:D181"/>
    <mergeCell ref="O159:O165"/>
    <mergeCell ref="C241:C247"/>
    <mergeCell ref="B241:B247"/>
    <mergeCell ref="B199:B205"/>
    <mergeCell ref="C199:C205"/>
    <mergeCell ref="D199:D205"/>
    <mergeCell ref="O199:O205"/>
    <mergeCell ref="D241:D247"/>
    <mergeCell ref="O241:O247"/>
    <mergeCell ref="A206:O206"/>
    <mergeCell ref="A216:O216"/>
    <mergeCell ref="A217:A223"/>
    <mergeCell ref="B217:D223"/>
    <mergeCell ref="O233:O239"/>
    <mergeCell ref="B225:B231"/>
    <mergeCell ref="A233:A239"/>
    <mergeCell ref="B233:B239"/>
    <mergeCell ref="C233:C239"/>
    <mergeCell ref="O225:O231"/>
    <mergeCell ref="A225:A231"/>
    <mergeCell ref="C225:C231"/>
    <mergeCell ref="A215:O215"/>
    <mergeCell ref="A199:A205"/>
    <mergeCell ref="A257:D263"/>
    <mergeCell ref="O257:O263"/>
    <mergeCell ref="O183:O189"/>
    <mergeCell ref="A183:A189"/>
    <mergeCell ref="D183:D189"/>
    <mergeCell ref="C183:C189"/>
    <mergeCell ref="B268:F268"/>
    <mergeCell ref="D249:D255"/>
    <mergeCell ref="O207:O213"/>
    <mergeCell ref="D233:D239"/>
    <mergeCell ref="D225:D231"/>
    <mergeCell ref="A232:O232"/>
    <mergeCell ref="O217:O223"/>
    <mergeCell ref="D207:D213"/>
    <mergeCell ref="C207:C213"/>
    <mergeCell ref="A207:B213"/>
    <mergeCell ref="O249:O255"/>
    <mergeCell ref="A249:B255"/>
    <mergeCell ref="A248:O248"/>
    <mergeCell ref="C249:C255"/>
    <mergeCell ref="A224:O224"/>
    <mergeCell ref="A198:O198"/>
    <mergeCell ref="A241:A247"/>
    <mergeCell ref="A240:O240"/>
  </mergeCells>
  <phoneticPr fontId="13" type="noConversion"/>
  <pageMargins left="0.11811023622047245" right="0.11811023622047245" top="0.35433070866141736" bottom="0.15748031496062992" header="0" footer="0"/>
  <pageSetup paperSize="9" scale="77" orientation="landscape" horizontalDpi="180" verticalDpi="180" r:id="rId1"/>
  <rowBreaks count="7" manualBreakCount="7">
    <brk id="26" max="14" man="1"/>
    <brk id="50" max="14" man="1"/>
    <brk id="76" max="14" man="1"/>
    <brk id="100" max="14" man="1"/>
    <brk id="123" max="14" man="1"/>
    <brk id="142" max="14" man="1"/>
    <brk id="23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88"/>
  <sheetViews>
    <sheetView topLeftCell="A148" workbookViewId="0">
      <selection activeCell="F18" sqref="F18"/>
    </sheetView>
  </sheetViews>
  <sheetFormatPr defaultRowHeight="15" x14ac:dyDescent="0.25"/>
  <cols>
    <col min="5" max="6" width="10.140625" bestFit="1" customWidth="1"/>
    <col min="22" max="22" width="10.140625" bestFit="1" customWidth="1"/>
    <col min="23" max="23" width="10.42578125" bestFit="1" customWidth="1"/>
  </cols>
  <sheetData>
    <row r="3" spans="1:23" x14ac:dyDescent="0.25"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23" x14ac:dyDescent="0.25">
      <c r="A4" s="65" t="s">
        <v>63</v>
      </c>
      <c r="B4" s="65" t="s">
        <v>73</v>
      </c>
      <c r="C4" s="65" t="s">
        <v>74</v>
      </c>
      <c r="D4" s="65" t="s">
        <v>75</v>
      </c>
      <c r="E4" s="98" t="s">
        <v>67</v>
      </c>
      <c r="F4" s="157" t="s">
        <v>110</v>
      </c>
      <c r="G4" s="65" t="s">
        <v>59</v>
      </c>
      <c r="H4" s="65" t="s">
        <v>60</v>
      </c>
      <c r="I4" s="65" t="s">
        <v>61</v>
      </c>
      <c r="J4" s="65" t="s">
        <v>62</v>
      </c>
      <c r="K4" s="65" t="s">
        <v>81</v>
      </c>
      <c r="L4" s="65" t="s">
        <v>76</v>
      </c>
      <c r="M4" s="65" t="s">
        <v>77</v>
      </c>
      <c r="N4" s="65" t="s">
        <v>78</v>
      </c>
      <c r="O4" s="65" t="s">
        <v>79</v>
      </c>
      <c r="P4" s="65" t="s">
        <v>80</v>
      </c>
      <c r="Q4" s="65" t="s">
        <v>117</v>
      </c>
      <c r="R4" s="65" t="s">
        <v>131</v>
      </c>
      <c r="S4" s="65" t="s">
        <v>133</v>
      </c>
      <c r="T4" s="65" t="s">
        <v>134</v>
      </c>
      <c r="U4" s="65" t="s">
        <v>83</v>
      </c>
      <c r="V4" s="158" t="s">
        <v>135</v>
      </c>
    </row>
    <row r="5" spans="1:23" s="137" customFormat="1" x14ac:dyDescent="0.25">
      <c r="C5" s="137">
        <v>5.7480000000000002</v>
      </c>
      <c r="D5" s="159"/>
      <c r="E5" s="159"/>
      <c r="F5" s="159">
        <v>135</v>
      </c>
      <c r="G5" s="159"/>
      <c r="H5" s="159"/>
      <c r="I5" s="159"/>
      <c r="J5" s="159"/>
      <c r="K5" s="159"/>
      <c r="L5" s="159">
        <v>24.988859999999999</v>
      </c>
      <c r="M5" s="159"/>
      <c r="N5" s="159"/>
      <c r="O5" s="159"/>
      <c r="P5" s="160">
        <v>3.9</v>
      </c>
      <c r="U5" s="137">
        <v>7.2</v>
      </c>
    </row>
    <row r="6" spans="1:23" s="137" customFormat="1" x14ac:dyDescent="0.25">
      <c r="C6" s="137">
        <v>5.7480000000000002</v>
      </c>
      <c r="D6" s="159"/>
      <c r="E6" s="159"/>
      <c r="F6" s="159"/>
      <c r="G6" s="159"/>
      <c r="H6" s="159"/>
      <c r="I6" s="159"/>
      <c r="J6" s="159"/>
      <c r="K6" s="159"/>
      <c r="L6" s="159">
        <v>27.27272</v>
      </c>
      <c r="M6" s="159"/>
      <c r="N6" s="159"/>
      <c r="O6" s="159"/>
      <c r="P6" s="160"/>
    </row>
    <row r="7" spans="1:23" s="137" customFormat="1" x14ac:dyDescent="0.25">
      <c r="C7" s="137">
        <v>5.7480000000000002</v>
      </c>
      <c r="D7" s="159"/>
      <c r="E7" s="159"/>
      <c r="F7" s="159"/>
      <c r="G7" s="159"/>
      <c r="H7" s="159"/>
      <c r="I7" s="159"/>
      <c r="J7" s="159"/>
      <c r="K7" s="159"/>
      <c r="L7" s="159">
        <v>27.27272</v>
      </c>
      <c r="M7" s="159"/>
      <c r="N7" s="159"/>
      <c r="O7" s="159"/>
      <c r="P7" s="160"/>
    </row>
    <row r="8" spans="1:23" s="137" customFormat="1" x14ac:dyDescent="0.25">
      <c r="C8" s="137">
        <v>5.7480000000000002</v>
      </c>
      <c r="D8" s="159"/>
      <c r="E8" s="159"/>
      <c r="F8" s="159"/>
      <c r="G8" s="159"/>
      <c r="H8" s="159"/>
      <c r="I8" s="159"/>
      <c r="J8" s="159"/>
      <c r="K8" s="159"/>
      <c r="L8" s="159">
        <v>9</v>
      </c>
      <c r="M8" s="159"/>
      <c r="N8" s="159"/>
      <c r="O8" s="159"/>
      <c r="P8" s="160"/>
    </row>
    <row r="9" spans="1:23" s="137" customFormat="1" x14ac:dyDescent="0.25">
      <c r="C9" s="137">
        <v>5.7480000000000002</v>
      </c>
      <c r="D9" s="159"/>
      <c r="E9" s="159"/>
      <c r="F9" s="159"/>
      <c r="G9" s="159"/>
      <c r="H9" s="159"/>
      <c r="I9" s="159"/>
      <c r="J9" s="159"/>
      <c r="K9" s="159"/>
      <c r="L9" s="159">
        <v>27.27272</v>
      </c>
      <c r="M9" s="159"/>
      <c r="N9" s="159"/>
      <c r="O9" s="159"/>
      <c r="P9" s="160"/>
    </row>
    <row r="10" spans="1:23" s="137" customFormat="1" x14ac:dyDescent="0.25">
      <c r="C10" s="137">
        <v>5.7480000000000002</v>
      </c>
      <c r="D10" s="159"/>
      <c r="E10" s="159"/>
      <c r="F10" s="159"/>
      <c r="G10" s="159"/>
      <c r="H10" s="159"/>
      <c r="I10" s="159"/>
      <c r="J10" s="159"/>
      <c r="K10" s="159"/>
      <c r="L10" s="159">
        <v>27.27272</v>
      </c>
      <c r="M10" s="159"/>
      <c r="N10" s="159"/>
      <c r="O10" s="159"/>
      <c r="P10" s="160"/>
    </row>
    <row r="11" spans="1:23" x14ac:dyDescent="0.25"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6"/>
    </row>
    <row r="12" spans="1:23" x14ac:dyDescent="0.25"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6"/>
    </row>
    <row r="13" spans="1:23" x14ac:dyDescent="0.25">
      <c r="C13" s="137">
        <f>SUM(C5:C12)</f>
        <v>34.488</v>
      </c>
      <c r="D13" s="97"/>
      <c r="E13" s="97"/>
      <c r="F13" s="159">
        <f>SUM(F5:F12)</f>
        <v>135</v>
      </c>
      <c r="G13" s="97"/>
      <c r="H13" s="97"/>
      <c r="I13" s="97"/>
      <c r="J13" s="97"/>
      <c r="K13" s="97"/>
      <c r="L13" s="159">
        <f>SUM(L5:L12)</f>
        <v>143.07973999999999</v>
      </c>
      <c r="M13" s="97"/>
      <c r="N13" s="97"/>
      <c r="O13" s="97"/>
      <c r="P13" s="160">
        <f>SUM(P5:P12)</f>
        <v>3.9</v>
      </c>
      <c r="U13" s="137">
        <f>SUM(U5:U12)</f>
        <v>7.2</v>
      </c>
      <c r="W13" s="161">
        <f>SUM(A13:V13)</f>
        <v>323.66773999999992</v>
      </c>
    </row>
    <row r="14" spans="1:23" x14ac:dyDescent="0.25"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6"/>
    </row>
    <row r="15" spans="1:23" x14ac:dyDescent="0.25"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6"/>
    </row>
    <row r="16" spans="1:23" x14ac:dyDescent="0.25"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6"/>
    </row>
    <row r="17" spans="2:16" x14ac:dyDescent="0.25"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6"/>
    </row>
    <row r="18" spans="2:16" x14ac:dyDescent="0.25">
      <c r="D18" s="97"/>
      <c r="E18" s="97"/>
      <c r="F18" s="238"/>
      <c r="G18" s="97"/>
      <c r="H18" s="97"/>
      <c r="I18" s="97"/>
      <c r="J18" s="97"/>
      <c r="K18" s="97"/>
      <c r="L18" s="97"/>
      <c r="M18" s="97"/>
      <c r="N18" s="97"/>
      <c r="O18" s="97"/>
      <c r="P18" s="96"/>
    </row>
    <row r="19" spans="2:16" x14ac:dyDescent="0.25"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6"/>
    </row>
    <row r="20" spans="2:16" x14ac:dyDescent="0.25"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6"/>
    </row>
    <row r="21" spans="2:16" x14ac:dyDescent="0.25"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6"/>
    </row>
    <row r="22" spans="2:16" x14ac:dyDescent="0.25"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6"/>
    </row>
    <row r="23" spans="2:16" x14ac:dyDescent="0.25"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6"/>
    </row>
    <row r="24" spans="2:16" ht="15.75" thickBot="1" x14ac:dyDescent="0.3">
      <c r="B24" s="236">
        <v>27.2</v>
      </c>
      <c r="C24" s="237">
        <v>4</v>
      </c>
      <c r="D24" s="237">
        <v>4</v>
      </c>
      <c r="E24" s="237">
        <v>4</v>
      </c>
      <c r="F24" s="236">
        <v>7.2</v>
      </c>
      <c r="G24" s="236">
        <v>4</v>
      </c>
      <c r="H24" s="236">
        <v>4</v>
      </c>
      <c r="I24" s="97"/>
      <c r="J24" s="97"/>
      <c r="K24" s="97"/>
      <c r="L24" s="97"/>
      <c r="M24" s="97"/>
      <c r="N24" s="97"/>
      <c r="O24" s="97"/>
      <c r="P24" s="96"/>
    </row>
    <row r="25" spans="2:16" ht="15.75" thickBot="1" x14ac:dyDescent="0.3">
      <c r="B25" s="236">
        <v>0</v>
      </c>
      <c r="C25" s="237">
        <v>0</v>
      </c>
      <c r="D25" s="237">
        <v>0</v>
      </c>
      <c r="E25" s="237">
        <v>0</v>
      </c>
      <c r="F25" s="236">
        <v>0</v>
      </c>
      <c r="G25" s="236">
        <v>0</v>
      </c>
      <c r="H25" s="236">
        <v>0</v>
      </c>
      <c r="I25" s="97"/>
      <c r="J25" s="97"/>
      <c r="K25" s="97"/>
      <c r="L25" s="97"/>
      <c r="M25" s="97"/>
      <c r="N25" s="97"/>
      <c r="O25" s="97"/>
      <c r="P25" s="96"/>
    </row>
    <row r="26" spans="2:16" ht="15.75" thickBot="1" x14ac:dyDescent="0.3">
      <c r="B26" s="236">
        <v>0</v>
      </c>
      <c r="C26" s="237">
        <v>0</v>
      </c>
      <c r="D26" s="237">
        <v>0</v>
      </c>
      <c r="E26" s="237">
        <v>0</v>
      </c>
      <c r="F26" s="236">
        <v>0</v>
      </c>
      <c r="G26" s="236">
        <v>0</v>
      </c>
      <c r="H26" s="236">
        <v>0</v>
      </c>
      <c r="I26" s="97"/>
      <c r="J26" s="97"/>
      <c r="K26" s="97"/>
      <c r="M26" s="97"/>
      <c r="N26" s="97"/>
      <c r="O26" s="97"/>
      <c r="P26" s="96"/>
    </row>
    <row r="27" spans="2:16" ht="15.75" thickBot="1" x14ac:dyDescent="0.3">
      <c r="B27" s="236">
        <v>0</v>
      </c>
      <c r="C27" s="237">
        <v>0</v>
      </c>
      <c r="D27" s="237">
        <v>0</v>
      </c>
      <c r="E27" s="237">
        <v>0</v>
      </c>
      <c r="F27" s="236">
        <v>0</v>
      </c>
      <c r="G27" s="236">
        <v>0</v>
      </c>
      <c r="H27" s="236">
        <v>0</v>
      </c>
    </row>
    <row r="28" spans="2:16" ht="15.75" thickBot="1" x14ac:dyDescent="0.3">
      <c r="B28" s="236">
        <v>0</v>
      </c>
      <c r="C28" s="237">
        <v>0</v>
      </c>
      <c r="D28" s="237">
        <v>0</v>
      </c>
      <c r="E28" s="237">
        <v>0</v>
      </c>
      <c r="F28" s="236">
        <v>0</v>
      </c>
      <c r="G28" s="236">
        <v>0</v>
      </c>
      <c r="H28" s="236">
        <v>0</v>
      </c>
    </row>
    <row r="29" spans="2:16" ht="15.75" thickBot="1" x14ac:dyDescent="0.3">
      <c r="B29" s="236">
        <v>27.2</v>
      </c>
      <c r="C29" s="237">
        <v>4</v>
      </c>
      <c r="D29" s="237">
        <v>4</v>
      </c>
      <c r="E29" s="237">
        <v>4</v>
      </c>
      <c r="F29" s="236">
        <v>7.2</v>
      </c>
      <c r="G29" s="236">
        <v>4</v>
      </c>
      <c r="H29" s="236">
        <v>4</v>
      </c>
    </row>
    <row r="30" spans="2:16" ht="15.75" thickBot="1" x14ac:dyDescent="0.3">
      <c r="B30" s="236">
        <v>0</v>
      </c>
      <c r="C30" s="237">
        <v>0</v>
      </c>
      <c r="D30" s="237">
        <v>0</v>
      </c>
      <c r="E30" s="237">
        <v>0</v>
      </c>
      <c r="F30" s="236">
        <v>0</v>
      </c>
      <c r="G30" s="236">
        <v>0</v>
      </c>
      <c r="H30" s="236">
        <v>0</v>
      </c>
    </row>
    <row r="31" spans="2:16" ht="15.75" thickBot="1" x14ac:dyDescent="0.3"/>
    <row r="32" spans="2:16" s="165" customFormat="1" ht="15.75" thickBot="1" x14ac:dyDescent="0.3">
      <c r="F32" s="241" t="s">
        <v>137</v>
      </c>
    </row>
    <row r="33" spans="6:6" s="165" customFormat="1" ht="15.75" thickBot="1" x14ac:dyDescent="0.3">
      <c r="F33" s="242">
        <v>0</v>
      </c>
    </row>
    <row r="34" spans="6:6" s="165" customFormat="1" ht="15.75" thickBot="1" x14ac:dyDescent="0.3">
      <c r="F34" s="242">
        <v>0</v>
      </c>
    </row>
    <row r="35" spans="6:6" s="165" customFormat="1" ht="15.75" thickBot="1" x14ac:dyDescent="0.3">
      <c r="F35" s="242">
        <v>0</v>
      </c>
    </row>
    <row r="36" spans="6:6" s="165" customFormat="1" ht="15.75" thickBot="1" x14ac:dyDescent="0.3">
      <c r="F36" s="242">
        <v>0</v>
      </c>
    </row>
    <row r="37" spans="6:6" s="165" customFormat="1" ht="15.75" thickBot="1" x14ac:dyDescent="0.3">
      <c r="F37" s="242">
        <v>6.8</v>
      </c>
    </row>
    <row r="38" spans="6:6" s="165" customFormat="1" ht="15.75" thickBot="1" x14ac:dyDescent="0.3">
      <c r="F38" s="242">
        <v>0</v>
      </c>
    </row>
    <row r="39" spans="6:6" ht="15.75" thickBot="1" x14ac:dyDescent="0.3">
      <c r="F39" s="239">
        <v>0</v>
      </c>
    </row>
    <row r="40" spans="6:6" ht="15.75" thickBot="1" x14ac:dyDescent="0.3">
      <c r="F40" s="240">
        <v>0</v>
      </c>
    </row>
    <row r="41" spans="6:6" ht="15.75" thickBot="1" x14ac:dyDescent="0.3">
      <c r="F41" s="240">
        <v>0</v>
      </c>
    </row>
    <row r="42" spans="6:6" ht="15.75" thickBot="1" x14ac:dyDescent="0.3">
      <c r="F42" s="240">
        <v>0</v>
      </c>
    </row>
    <row r="43" spans="6:6" ht="15.75" thickBot="1" x14ac:dyDescent="0.3">
      <c r="F43" s="240">
        <v>0</v>
      </c>
    </row>
    <row r="44" spans="6:6" ht="15.75" thickBot="1" x14ac:dyDescent="0.3">
      <c r="F44" s="240">
        <v>0</v>
      </c>
    </row>
    <row r="45" spans="6:6" ht="15.75" thickBot="1" x14ac:dyDescent="0.3">
      <c r="F45" s="240">
        <v>0</v>
      </c>
    </row>
    <row r="46" spans="6:6" s="165" customFormat="1" ht="15.75" thickBot="1" x14ac:dyDescent="0.3">
      <c r="F46" s="241">
        <v>74.748000000000005</v>
      </c>
    </row>
    <row r="47" spans="6:6" s="165" customFormat="1" ht="15.75" thickBot="1" x14ac:dyDescent="0.3">
      <c r="F47" s="242">
        <v>0</v>
      </c>
    </row>
    <row r="48" spans="6:6" s="165" customFormat="1" ht="15.75" thickBot="1" x14ac:dyDescent="0.3">
      <c r="F48" s="242">
        <v>0</v>
      </c>
    </row>
    <row r="49" spans="6:6" s="165" customFormat="1" ht="15.75" thickBot="1" x14ac:dyDescent="0.3">
      <c r="F49" s="242">
        <v>0</v>
      </c>
    </row>
    <row r="50" spans="6:6" s="165" customFormat="1" ht="15.75" thickBot="1" x14ac:dyDescent="0.3">
      <c r="F50" s="242">
        <v>0</v>
      </c>
    </row>
    <row r="51" spans="6:6" s="165" customFormat="1" ht="15.75" thickBot="1" x14ac:dyDescent="0.3">
      <c r="F51" s="242">
        <v>74.748000000000005</v>
      </c>
    </row>
    <row r="52" spans="6:6" s="165" customFormat="1" ht="15.75" thickBot="1" x14ac:dyDescent="0.3">
      <c r="F52" s="242">
        <v>0</v>
      </c>
    </row>
    <row r="53" spans="6:6" ht="15.75" thickBot="1" x14ac:dyDescent="0.3">
      <c r="F53" s="239">
        <v>0</v>
      </c>
    </row>
    <row r="54" spans="6:6" ht="15.75" thickBot="1" x14ac:dyDescent="0.3">
      <c r="F54" s="240">
        <v>0</v>
      </c>
    </row>
    <row r="55" spans="6:6" ht="15.75" thickBot="1" x14ac:dyDescent="0.3">
      <c r="F55" s="240">
        <v>0</v>
      </c>
    </row>
    <row r="56" spans="6:6" ht="15.75" thickBot="1" x14ac:dyDescent="0.3">
      <c r="F56" s="240">
        <v>0</v>
      </c>
    </row>
    <row r="57" spans="6:6" ht="15.75" thickBot="1" x14ac:dyDescent="0.3">
      <c r="F57" s="240">
        <v>0</v>
      </c>
    </row>
    <row r="58" spans="6:6" ht="15.75" thickBot="1" x14ac:dyDescent="0.3">
      <c r="F58" s="240">
        <v>0</v>
      </c>
    </row>
    <row r="59" spans="6:6" ht="15.75" thickBot="1" x14ac:dyDescent="0.3">
      <c r="F59" s="240">
        <v>0</v>
      </c>
    </row>
    <row r="60" spans="6:6" s="165" customFormat="1" ht="15.75" thickBot="1" x14ac:dyDescent="0.3">
      <c r="F60" s="241">
        <v>0</v>
      </c>
    </row>
    <row r="61" spans="6:6" s="165" customFormat="1" ht="15.75" thickBot="1" x14ac:dyDescent="0.3">
      <c r="F61" s="242">
        <v>0</v>
      </c>
    </row>
    <row r="62" spans="6:6" s="165" customFormat="1" ht="15.75" thickBot="1" x14ac:dyDescent="0.3">
      <c r="F62" s="242">
        <v>0</v>
      </c>
    </row>
    <row r="63" spans="6:6" s="165" customFormat="1" ht="15.75" thickBot="1" x14ac:dyDescent="0.3">
      <c r="F63" s="242">
        <v>0</v>
      </c>
    </row>
    <row r="64" spans="6:6" s="165" customFormat="1" ht="15.75" thickBot="1" x14ac:dyDescent="0.3">
      <c r="F64" s="242">
        <v>0</v>
      </c>
    </row>
    <row r="65" spans="6:6" s="165" customFormat="1" ht="15.75" thickBot="1" x14ac:dyDescent="0.3">
      <c r="F65" s="242">
        <v>0</v>
      </c>
    </row>
    <row r="66" spans="6:6" s="165" customFormat="1" ht="15.75" thickBot="1" x14ac:dyDescent="0.3">
      <c r="F66" s="242">
        <v>0</v>
      </c>
    </row>
    <row r="67" spans="6:6" ht="15.75" thickBot="1" x14ac:dyDescent="0.3">
      <c r="F67" s="239">
        <v>135</v>
      </c>
    </row>
    <row r="68" spans="6:6" ht="15.75" thickBot="1" x14ac:dyDescent="0.3">
      <c r="F68" s="240">
        <v>0</v>
      </c>
    </row>
    <row r="69" spans="6:6" ht="15.75" thickBot="1" x14ac:dyDescent="0.3">
      <c r="F69" s="240">
        <v>0</v>
      </c>
    </row>
    <row r="70" spans="6:6" ht="15.75" thickBot="1" x14ac:dyDescent="0.3">
      <c r="F70" s="240">
        <v>0</v>
      </c>
    </row>
    <row r="71" spans="6:6" ht="15.75" thickBot="1" x14ac:dyDescent="0.3">
      <c r="F71" s="240">
        <v>0</v>
      </c>
    </row>
    <row r="72" spans="6:6" ht="15.75" thickBot="1" x14ac:dyDescent="0.3">
      <c r="F72" s="240">
        <v>135</v>
      </c>
    </row>
    <row r="73" spans="6:6" ht="15.75" thickBot="1" x14ac:dyDescent="0.3">
      <c r="F73" s="240">
        <v>0</v>
      </c>
    </row>
    <row r="74" spans="6:6" s="165" customFormat="1" ht="15.75" thickBot="1" x14ac:dyDescent="0.3"/>
    <row r="75" spans="6:6" ht="15.75" thickBot="1" x14ac:dyDescent="0.3">
      <c r="F75" s="239">
        <v>1</v>
      </c>
    </row>
    <row r="76" spans="6:6" ht="15.75" thickBot="1" x14ac:dyDescent="0.3">
      <c r="F76" s="240">
        <v>0</v>
      </c>
    </row>
    <row r="77" spans="6:6" ht="15.75" thickBot="1" x14ac:dyDescent="0.3">
      <c r="F77" s="240">
        <v>0</v>
      </c>
    </row>
    <row r="78" spans="6:6" ht="15.75" thickBot="1" x14ac:dyDescent="0.3">
      <c r="F78" s="240">
        <v>0</v>
      </c>
    </row>
    <row r="79" spans="6:6" ht="15.75" thickBot="1" x14ac:dyDescent="0.3">
      <c r="F79" s="240">
        <v>0</v>
      </c>
    </row>
    <row r="80" spans="6:6" ht="15.75" thickBot="1" x14ac:dyDescent="0.3">
      <c r="F80" s="240">
        <v>1</v>
      </c>
    </row>
    <row r="81" spans="6:6" ht="15.75" thickBot="1" x14ac:dyDescent="0.3">
      <c r="F81" s="240">
        <v>0</v>
      </c>
    </row>
    <row r="82" spans="6:6" s="244" customFormat="1" ht="15.75" thickBot="1" x14ac:dyDescent="0.3">
      <c r="F82" s="243">
        <v>42</v>
      </c>
    </row>
    <row r="83" spans="6:6" s="244" customFormat="1" ht="15.75" thickBot="1" x14ac:dyDescent="0.3">
      <c r="F83" s="245">
        <v>0</v>
      </c>
    </row>
    <row r="84" spans="6:6" s="244" customFormat="1" ht="15.75" thickBot="1" x14ac:dyDescent="0.3">
      <c r="F84" s="245">
        <v>0</v>
      </c>
    </row>
    <row r="85" spans="6:6" s="244" customFormat="1" ht="15.75" thickBot="1" x14ac:dyDescent="0.3">
      <c r="F85" s="245">
        <v>0</v>
      </c>
    </row>
    <row r="86" spans="6:6" s="244" customFormat="1" ht="15.75" thickBot="1" x14ac:dyDescent="0.3">
      <c r="F86" s="245">
        <v>0</v>
      </c>
    </row>
    <row r="87" spans="6:6" s="244" customFormat="1" ht="15.75" thickBot="1" x14ac:dyDescent="0.3">
      <c r="F87" s="245">
        <v>42</v>
      </c>
    </row>
    <row r="88" spans="6:6" s="244" customFormat="1" ht="15.75" thickBot="1" x14ac:dyDescent="0.3">
      <c r="F88" s="245">
        <v>0</v>
      </c>
    </row>
    <row r="89" spans="6:6" ht="15.75" thickBot="1" x14ac:dyDescent="0.3">
      <c r="F89" s="239">
        <v>90</v>
      </c>
    </row>
    <row r="90" spans="6:6" ht="15.75" thickBot="1" x14ac:dyDescent="0.3">
      <c r="F90" s="240">
        <v>0</v>
      </c>
    </row>
    <row r="91" spans="6:6" ht="15.75" thickBot="1" x14ac:dyDescent="0.3">
      <c r="F91" s="240">
        <v>0</v>
      </c>
    </row>
    <row r="92" spans="6:6" ht="15.75" thickBot="1" x14ac:dyDescent="0.3">
      <c r="F92" s="240">
        <v>0</v>
      </c>
    </row>
    <row r="93" spans="6:6" ht="15.75" thickBot="1" x14ac:dyDescent="0.3">
      <c r="F93" s="240">
        <v>0</v>
      </c>
    </row>
    <row r="94" spans="6:6" ht="15.75" thickBot="1" x14ac:dyDescent="0.3">
      <c r="F94" s="240">
        <v>90</v>
      </c>
    </row>
    <row r="95" spans="6:6" ht="15.75" thickBot="1" x14ac:dyDescent="0.3">
      <c r="F95" s="240">
        <v>0</v>
      </c>
    </row>
    <row r="96" spans="6:6" s="244" customFormat="1" ht="15.75" thickBot="1" x14ac:dyDescent="0.3">
      <c r="F96" s="243">
        <v>0</v>
      </c>
    </row>
    <row r="97" spans="6:6" s="244" customFormat="1" ht="15.75" thickBot="1" x14ac:dyDescent="0.3">
      <c r="F97" s="245">
        <v>0</v>
      </c>
    </row>
    <row r="98" spans="6:6" s="244" customFormat="1" ht="15.75" thickBot="1" x14ac:dyDescent="0.3">
      <c r="F98" s="245">
        <v>0</v>
      </c>
    </row>
    <row r="99" spans="6:6" s="244" customFormat="1" ht="15.75" thickBot="1" x14ac:dyDescent="0.3">
      <c r="F99" s="245">
        <v>0</v>
      </c>
    </row>
    <row r="100" spans="6:6" s="244" customFormat="1" ht="15.75" thickBot="1" x14ac:dyDescent="0.3">
      <c r="F100" s="245">
        <v>0</v>
      </c>
    </row>
    <row r="101" spans="6:6" s="244" customFormat="1" ht="15.75" thickBot="1" x14ac:dyDescent="0.3">
      <c r="F101" s="245">
        <v>0</v>
      </c>
    </row>
    <row r="102" spans="6:6" s="244" customFormat="1" ht="15.75" thickBot="1" x14ac:dyDescent="0.3">
      <c r="F102" s="245">
        <v>0</v>
      </c>
    </row>
    <row r="105" spans="6:6" s="247" customFormat="1" ht="15.75" thickBot="1" x14ac:dyDescent="0.3">
      <c r="F105" s="246">
        <v>1833.1880000000001</v>
      </c>
    </row>
    <row r="106" spans="6:6" s="247" customFormat="1" ht="15.75" thickBot="1" x14ac:dyDescent="0.3">
      <c r="F106" s="246">
        <v>0</v>
      </c>
    </row>
    <row r="107" spans="6:6" s="247" customFormat="1" ht="15.75" thickBot="1" x14ac:dyDescent="0.3">
      <c r="F107" s="246">
        <v>0</v>
      </c>
    </row>
    <row r="108" spans="6:6" s="247" customFormat="1" ht="15.75" thickBot="1" x14ac:dyDescent="0.3">
      <c r="F108" s="246">
        <v>0</v>
      </c>
    </row>
    <row r="109" spans="6:6" s="247" customFormat="1" ht="15.75" thickBot="1" x14ac:dyDescent="0.3">
      <c r="F109" s="246">
        <v>0</v>
      </c>
    </row>
    <row r="110" spans="6:6" s="247" customFormat="1" ht="15.75" thickBot="1" x14ac:dyDescent="0.3">
      <c r="F110" s="246">
        <v>1833.1880000000001</v>
      </c>
    </row>
    <row r="111" spans="6:6" s="247" customFormat="1" ht="15.75" thickBot="1" x14ac:dyDescent="0.3">
      <c r="F111" s="246">
        <v>0</v>
      </c>
    </row>
    <row r="112" spans="6:6" ht="15.75" thickBot="1" x14ac:dyDescent="0.3">
      <c r="F112" s="236">
        <v>20</v>
      </c>
    </row>
    <row r="113" spans="6:6" ht="15.75" thickBot="1" x14ac:dyDescent="0.3">
      <c r="F113" s="236">
        <v>0</v>
      </c>
    </row>
    <row r="114" spans="6:6" ht="15.75" thickBot="1" x14ac:dyDescent="0.3">
      <c r="F114" s="236">
        <v>0</v>
      </c>
    </row>
    <row r="115" spans="6:6" ht="15.75" thickBot="1" x14ac:dyDescent="0.3">
      <c r="F115" s="236">
        <v>0</v>
      </c>
    </row>
    <row r="116" spans="6:6" ht="15.75" thickBot="1" x14ac:dyDescent="0.3">
      <c r="F116" s="236">
        <v>0</v>
      </c>
    </row>
    <row r="117" spans="6:6" ht="15.75" thickBot="1" x14ac:dyDescent="0.3">
      <c r="F117" s="236">
        <v>20</v>
      </c>
    </row>
    <row r="118" spans="6:6" ht="15.75" thickBot="1" x14ac:dyDescent="0.3">
      <c r="F118" s="236">
        <v>0</v>
      </c>
    </row>
    <row r="119" spans="6:6" ht="15.75" thickBot="1" x14ac:dyDescent="0.3">
      <c r="F119" s="236">
        <v>1545</v>
      </c>
    </row>
    <row r="120" spans="6:6" ht="15.75" thickBot="1" x14ac:dyDescent="0.3">
      <c r="F120" s="236">
        <v>0</v>
      </c>
    </row>
    <row r="121" spans="6:6" ht="15.75" thickBot="1" x14ac:dyDescent="0.3">
      <c r="F121" s="236">
        <v>0</v>
      </c>
    </row>
    <row r="122" spans="6:6" ht="15.75" thickBot="1" x14ac:dyDescent="0.3">
      <c r="F122" s="236">
        <v>0</v>
      </c>
    </row>
    <row r="123" spans="6:6" ht="15.75" thickBot="1" x14ac:dyDescent="0.3">
      <c r="F123" s="236">
        <v>0</v>
      </c>
    </row>
    <row r="124" spans="6:6" ht="15.75" thickBot="1" x14ac:dyDescent="0.3">
      <c r="F124" s="236">
        <v>1545</v>
      </c>
    </row>
    <row r="125" spans="6:6" ht="15.75" thickBot="1" x14ac:dyDescent="0.3">
      <c r="F125" s="236">
        <v>0</v>
      </c>
    </row>
    <row r="126" spans="6:6" ht="15.75" thickBot="1" x14ac:dyDescent="0.3">
      <c r="F126" s="236">
        <v>20</v>
      </c>
    </row>
    <row r="127" spans="6:6" ht="15.75" thickBot="1" x14ac:dyDescent="0.3">
      <c r="F127" s="236">
        <v>0</v>
      </c>
    </row>
    <row r="128" spans="6:6" ht="15.75" thickBot="1" x14ac:dyDescent="0.3">
      <c r="F128" s="236">
        <v>0</v>
      </c>
    </row>
    <row r="129" spans="6:6" ht="15.75" thickBot="1" x14ac:dyDescent="0.3">
      <c r="F129" s="236">
        <v>0</v>
      </c>
    </row>
    <row r="130" spans="6:6" ht="15.75" thickBot="1" x14ac:dyDescent="0.3">
      <c r="F130" s="236">
        <v>0</v>
      </c>
    </row>
    <row r="131" spans="6:6" ht="15.75" thickBot="1" x14ac:dyDescent="0.3">
      <c r="F131" s="236">
        <v>20</v>
      </c>
    </row>
    <row r="132" spans="6:6" ht="15.75" thickBot="1" x14ac:dyDescent="0.3">
      <c r="F132" s="236">
        <v>0</v>
      </c>
    </row>
    <row r="133" spans="6:6" s="247" customFormat="1" ht="15.75" thickBot="1" x14ac:dyDescent="0.3">
      <c r="F133" s="246">
        <v>0</v>
      </c>
    </row>
    <row r="134" spans="6:6" s="247" customFormat="1" ht="15.75" thickBot="1" x14ac:dyDescent="0.3">
      <c r="F134" s="246">
        <v>0</v>
      </c>
    </row>
    <row r="135" spans="6:6" s="247" customFormat="1" ht="15.75" thickBot="1" x14ac:dyDescent="0.3">
      <c r="F135" s="246">
        <v>0</v>
      </c>
    </row>
    <row r="136" spans="6:6" s="247" customFormat="1" ht="15.75" thickBot="1" x14ac:dyDescent="0.3">
      <c r="F136" s="246">
        <v>0</v>
      </c>
    </row>
    <row r="137" spans="6:6" s="247" customFormat="1" ht="15.75" thickBot="1" x14ac:dyDescent="0.3">
      <c r="F137" s="246">
        <v>0</v>
      </c>
    </row>
    <row r="138" spans="6:6" s="247" customFormat="1" ht="15.75" thickBot="1" x14ac:dyDescent="0.3">
      <c r="F138" s="246">
        <v>0</v>
      </c>
    </row>
    <row r="139" spans="6:6" s="247" customFormat="1" ht="15.75" thickBot="1" x14ac:dyDescent="0.3">
      <c r="F139" s="246">
        <v>0</v>
      </c>
    </row>
    <row r="140" spans="6:6" ht="15.75" thickBot="1" x14ac:dyDescent="0.3">
      <c r="F140" s="236">
        <v>85</v>
      </c>
    </row>
    <row r="141" spans="6:6" ht="15.75" thickBot="1" x14ac:dyDescent="0.3">
      <c r="F141" s="236">
        <v>0</v>
      </c>
    </row>
    <row r="142" spans="6:6" ht="15.75" thickBot="1" x14ac:dyDescent="0.3">
      <c r="F142" s="236">
        <v>0</v>
      </c>
    </row>
    <row r="143" spans="6:6" ht="15.75" thickBot="1" x14ac:dyDescent="0.3">
      <c r="F143" s="236">
        <v>0</v>
      </c>
    </row>
    <row r="144" spans="6:6" ht="15.75" thickBot="1" x14ac:dyDescent="0.3">
      <c r="F144" s="236">
        <v>0</v>
      </c>
    </row>
    <row r="145" spans="6:6" ht="15.75" thickBot="1" x14ac:dyDescent="0.3">
      <c r="F145" s="236">
        <v>85</v>
      </c>
    </row>
    <row r="146" spans="6:6" ht="15.75" thickBot="1" x14ac:dyDescent="0.3">
      <c r="F146" s="236">
        <v>0</v>
      </c>
    </row>
    <row r="147" spans="6:6" ht="15.75" thickBot="1" x14ac:dyDescent="0.3">
      <c r="F147" s="236">
        <v>10</v>
      </c>
    </row>
    <row r="148" spans="6:6" ht="15.75" thickBot="1" x14ac:dyDescent="0.3">
      <c r="F148" s="236">
        <v>0</v>
      </c>
    </row>
    <row r="149" spans="6:6" ht="15.75" thickBot="1" x14ac:dyDescent="0.3">
      <c r="F149" s="236">
        <v>0</v>
      </c>
    </row>
    <row r="150" spans="6:6" ht="15.75" thickBot="1" x14ac:dyDescent="0.3">
      <c r="F150" s="236">
        <v>0</v>
      </c>
    </row>
    <row r="151" spans="6:6" ht="15.75" thickBot="1" x14ac:dyDescent="0.3">
      <c r="F151" s="236">
        <v>0</v>
      </c>
    </row>
    <row r="152" spans="6:6" ht="15.75" thickBot="1" x14ac:dyDescent="0.3">
      <c r="F152" s="236">
        <v>10</v>
      </c>
    </row>
    <row r="153" spans="6:6" ht="15.75" thickBot="1" x14ac:dyDescent="0.3">
      <c r="F153" s="236">
        <v>0</v>
      </c>
    </row>
    <row r="154" spans="6:6" ht="15.75" thickBot="1" x14ac:dyDescent="0.3">
      <c r="F154" s="246">
        <v>0</v>
      </c>
    </row>
    <row r="155" spans="6:6" ht="15.75" thickBot="1" x14ac:dyDescent="0.3">
      <c r="F155" s="246">
        <v>0</v>
      </c>
    </row>
    <row r="156" spans="6:6" ht="15.75" thickBot="1" x14ac:dyDescent="0.3">
      <c r="F156" s="246">
        <v>0</v>
      </c>
    </row>
    <row r="157" spans="6:6" ht="15.75" thickBot="1" x14ac:dyDescent="0.3">
      <c r="F157" s="246">
        <v>0</v>
      </c>
    </row>
    <row r="158" spans="6:6" ht="15.75" thickBot="1" x14ac:dyDescent="0.3">
      <c r="F158" s="246">
        <v>0</v>
      </c>
    </row>
    <row r="159" spans="6:6" ht="15.75" thickBot="1" x14ac:dyDescent="0.3">
      <c r="F159" s="246">
        <v>0</v>
      </c>
    </row>
    <row r="160" spans="6:6" ht="15.75" thickBot="1" x14ac:dyDescent="0.3">
      <c r="F160" s="246">
        <v>0</v>
      </c>
    </row>
    <row r="161" spans="6:6" ht="15.75" thickBot="1" x14ac:dyDescent="0.3">
      <c r="F161" s="236">
        <v>138.18799999999999</v>
      </c>
    </row>
    <row r="162" spans="6:6" ht="15.75" thickBot="1" x14ac:dyDescent="0.3">
      <c r="F162" s="236">
        <v>0</v>
      </c>
    </row>
    <row r="163" spans="6:6" ht="15.75" thickBot="1" x14ac:dyDescent="0.3">
      <c r="F163" s="236">
        <v>0</v>
      </c>
    </row>
    <row r="164" spans="6:6" ht="15.75" thickBot="1" x14ac:dyDescent="0.3">
      <c r="F164" s="236">
        <v>0</v>
      </c>
    </row>
    <row r="165" spans="6:6" ht="15.75" thickBot="1" x14ac:dyDescent="0.3">
      <c r="F165" s="236">
        <v>0</v>
      </c>
    </row>
    <row r="166" spans="6:6" ht="15.75" thickBot="1" x14ac:dyDescent="0.3">
      <c r="F166" s="236">
        <v>138.18799999999999</v>
      </c>
    </row>
    <row r="167" spans="6:6" x14ac:dyDescent="0.25">
      <c r="F167" s="248">
        <v>0</v>
      </c>
    </row>
    <row r="168" spans="6:6" ht="15.75" thickBot="1" x14ac:dyDescent="0.3">
      <c r="F168" s="246">
        <v>15</v>
      </c>
    </row>
    <row r="169" spans="6:6" ht="15.75" thickBot="1" x14ac:dyDescent="0.3">
      <c r="F169" s="246">
        <v>0</v>
      </c>
    </row>
    <row r="170" spans="6:6" ht="15.75" thickBot="1" x14ac:dyDescent="0.3">
      <c r="F170" s="246">
        <v>0</v>
      </c>
    </row>
    <row r="171" spans="6:6" ht="15.75" thickBot="1" x14ac:dyDescent="0.3">
      <c r="F171" s="246">
        <v>0</v>
      </c>
    </row>
    <row r="172" spans="6:6" ht="15.75" thickBot="1" x14ac:dyDescent="0.3">
      <c r="F172" s="246">
        <v>0</v>
      </c>
    </row>
    <row r="173" spans="6:6" ht="15.75" thickBot="1" x14ac:dyDescent="0.3">
      <c r="F173" s="246">
        <v>15</v>
      </c>
    </row>
    <row r="174" spans="6:6" ht="15.75" thickBot="1" x14ac:dyDescent="0.3">
      <c r="F174" s="246">
        <v>0</v>
      </c>
    </row>
    <row r="177" spans="2:10" x14ac:dyDescent="0.25">
      <c r="F177">
        <f>F173+F166+F159+F152+F145+F138+F131+F124+F117+F101+F94+F87+F80+F72+F65+F58+F51+F44+F37+F29</f>
        <v>2189.9360000000001</v>
      </c>
    </row>
    <row r="182" spans="2:10" ht="15.75" thickBot="1" x14ac:dyDescent="0.3">
      <c r="B182" s="249">
        <v>819.62199999999996</v>
      </c>
      <c r="C182" s="249">
        <v>697.1</v>
      </c>
      <c r="D182" s="249">
        <v>542.87800000000004</v>
      </c>
      <c r="E182" s="249">
        <v>2189.9360000000001</v>
      </c>
      <c r="F182" s="249">
        <v>594</v>
      </c>
      <c r="G182" s="249">
        <v>404</v>
      </c>
      <c r="H182">
        <f t="shared" ref="H182:H187" si="0">SUM(B182:G182)</f>
        <v>5247.5360000000001</v>
      </c>
      <c r="J182" s="249">
        <v>5247.5360000000001</v>
      </c>
    </row>
    <row r="183" spans="2:10" ht="15.75" thickBot="1" x14ac:dyDescent="0.3">
      <c r="B183" s="236">
        <v>0</v>
      </c>
      <c r="C183" s="236">
        <v>0</v>
      </c>
      <c r="D183" s="236">
        <v>0</v>
      </c>
      <c r="E183" s="236">
        <v>0</v>
      </c>
      <c r="F183" s="236">
        <v>0</v>
      </c>
      <c r="G183" s="236">
        <v>0</v>
      </c>
      <c r="H183">
        <f t="shared" si="0"/>
        <v>0</v>
      </c>
      <c r="J183" s="236">
        <v>0</v>
      </c>
    </row>
    <row r="184" spans="2:10" ht="15.75" thickBot="1" x14ac:dyDescent="0.3">
      <c r="B184" s="240">
        <v>49.7</v>
      </c>
      <c r="C184" s="236">
        <v>93.9</v>
      </c>
      <c r="D184" s="236">
        <v>0</v>
      </c>
      <c r="E184" s="236">
        <v>0</v>
      </c>
      <c r="F184" s="236">
        <v>0</v>
      </c>
      <c r="G184" s="236">
        <v>0</v>
      </c>
      <c r="H184">
        <f t="shared" si="0"/>
        <v>143.60000000000002</v>
      </c>
      <c r="J184" s="240">
        <v>143.6</v>
      </c>
    </row>
    <row r="185" spans="2:10" ht="15.75" thickBot="1" x14ac:dyDescent="0.3">
      <c r="B185" s="240">
        <v>0</v>
      </c>
      <c r="C185" s="236">
        <v>0</v>
      </c>
      <c r="D185" s="236">
        <v>0</v>
      </c>
      <c r="E185" s="236">
        <v>0</v>
      </c>
      <c r="F185" s="236">
        <v>0</v>
      </c>
      <c r="G185" s="236">
        <v>0</v>
      </c>
      <c r="H185">
        <f t="shared" si="0"/>
        <v>0</v>
      </c>
      <c r="J185" s="240">
        <v>0</v>
      </c>
    </row>
    <row r="186" spans="2:10" ht="15.75" thickBot="1" x14ac:dyDescent="0.3">
      <c r="B186" s="240">
        <v>0</v>
      </c>
      <c r="C186" s="236">
        <v>0</v>
      </c>
      <c r="D186" s="236">
        <v>0</v>
      </c>
      <c r="E186" s="236">
        <v>0</v>
      </c>
      <c r="F186" s="236">
        <v>0</v>
      </c>
      <c r="G186" s="236">
        <v>0</v>
      </c>
      <c r="H186">
        <f t="shared" si="0"/>
        <v>0</v>
      </c>
      <c r="J186" s="240">
        <v>0</v>
      </c>
    </row>
    <row r="187" spans="2:10" ht="15.75" thickBot="1" x14ac:dyDescent="0.3">
      <c r="B187" s="250">
        <v>769.92200000000003</v>
      </c>
      <c r="C187" s="249">
        <v>603.20000000000005</v>
      </c>
      <c r="D187" s="249">
        <v>542.87800000000004</v>
      </c>
      <c r="E187" s="249">
        <v>2189.9360000000001</v>
      </c>
      <c r="F187" s="249">
        <v>594</v>
      </c>
      <c r="G187" s="249">
        <v>404</v>
      </c>
      <c r="H187">
        <f t="shared" si="0"/>
        <v>5103.9359999999997</v>
      </c>
      <c r="J187" s="250">
        <v>5103.9359999999997</v>
      </c>
    </row>
    <row r="188" spans="2:10" ht="15.75" thickBot="1" x14ac:dyDescent="0.3">
      <c r="J188" s="240">
        <v>0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N28"/>
  <sheetViews>
    <sheetView workbookViewId="0">
      <selection activeCell="L17" sqref="L17"/>
    </sheetView>
  </sheetViews>
  <sheetFormatPr defaultRowHeight="15" x14ac:dyDescent="0.25"/>
  <cols>
    <col min="8" max="8" width="10.5703125" bestFit="1" customWidth="1"/>
    <col min="9" max="9" width="10.140625" bestFit="1" customWidth="1"/>
    <col min="12" max="12" width="10.5703125" bestFit="1" customWidth="1"/>
    <col min="14" max="14" width="13.7109375" bestFit="1" customWidth="1"/>
  </cols>
  <sheetData>
    <row r="8" spans="3:8" x14ac:dyDescent="0.25">
      <c r="C8" s="355" t="s">
        <v>138</v>
      </c>
      <c r="D8" s="355"/>
      <c r="E8">
        <v>5748</v>
      </c>
      <c r="F8">
        <v>5748</v>
      </c>
      <c r="G8">
        <v>5748</v>
      </c>
      <c r="H8" s="252">
        <f>SUM(E8:G8)</f>
        <v>17244</v>
      </c>
    </row>
    <row r="9" spans="3:8" x14ac:dyDescent="0.25">
      <c r="C9" s="355" t="s">
        <v>139</v>
      </c>
      <c r="D9" s="355"/>
      <c r="E9" s="252">
        <v>6350</v>
      </c>
      <c r="H9">
        <f t="shared" ref="H9:H16" si="0">SUM(E9:G9)</f>
        <v>6350</v>
      </c>
    </row>
    <row r="10" spans="3:8" x14ac:dyDescent="0.25">
      <c r="C10" s="354" t="s">
        <v>140</v>
      </c>
      <c r="D10" s="354"/>
      <c r="E10" s="252">
        <v>450</v>
      </c>
      <c r="F10">
        <v>10000</v>
      </c>
      <c r="H10">
        <f t="shared" si="0"/>
        <v>10450</v>
      </c>
    </row>
    <row r="11" spans="3:8" x14ac:dyDescent="0.25">
      <c r="C11" s="354" t="s">
        <v>141</v>
      </c>
      <c r="D11" s="354"/>
      <c r="E11">
        <v>90000</v>
      </c>
      <c r="H11" s="252">
        <f t="shared" si="0"/>
        <v>90000</v>
      </c>
    </row>
    <row r="12" spans="3:8" x14ac:dyDescent="0.25">
      <c r="C12" s="354" t="s">
        <v>142</v>
      </c>
      <c r="D12" s="354"/>
      <c r="E12">
        <v>27272.720000000001</v>
      </c>
      <c r="F12">
        <v>27272.720000000001</v>
      </c>
      <c r="H12" s="252">
        <f t="shared" si="0"/>
        <v>54545.440000000002</v>
      </c>
    </row>
    <row r="13" spans="3:8" x14ac:dyDescent="0.25">
      <c r="C13" s="354" t="s">
        <v>143</v>
      </c>
      <c r="D13" s="354"/>
      <c r="E13">
        <v>82704.84</v>
      </c>
      <c r="H13">
        <f t="shared" si="0"/>
        <v>82704.84</v>
      </c>
    </row>
    <row r="14" spans="3:8" x14ac:dyDescent="0.25">
      <c r="C14" s="354" t="s">
        <v>144</v>
      </c>
      <c r="D14" s="354"/>
      <c r="E14">
        <v>1030500</v>
      </c>
      <c r="H14" s="252">
        <f t="shared" si="0"/>
        <v>1030500</v>
      </c>
    </row>
    <row r="15" spans="3:8" x14ac:dyDescent="0.25">
      <c r="C15" s="354" t="s">
        <v>145</v>
      </c>
      <c r="D15" s="354"/>
      <c r="E15">
        <v>20000</v>
      </c>
      <c r="H15" s="252">
        <f t="shared" si="0"/>
        <v>20000</v>
      </c>
    </row>
    <row r="16" spans="3:8" x14ac:dyDescent="0.25">
      <c r="C16" s="354" t="s">
        <v>146</v>
      </c>
      <c r="D16" s="354"/>
      <c r="E16">
        <v>90000</v>
      </c>
      <c r="H16" s="252">
        <f t="shared" si="0"/>
        <v>90000</v>
      </c>
    </row>
    <row r="17" spans="4:14" x14ac:dyDescent="0.25">
      <c r="H17" s="251">
        <f>SUM(H8:H16)</f>
        <v>1401794.28</v>
      </c>
      <c r="I17">
        <v>323668</v>
      </c>
      <c r="L17" s="251">
        <f>H17+I17</f>
        <v>1725462.28</v>
      </c>
    </row>
    <row r="18" spans="4:14" x14ac:dyDescent="0.25">
      <c r="H18" t="s">
        <v>162</v>
      </c>
      <c r="I18" t="s">
        <v>163</v>
      </c>
      <c r="L18" t="s">
        <v>160</v>
      </c>
    </row>
    <row r="23" spans="4:14" x14ac:dyDescent="0.25">
      <c r="D23" s="254" t="s">
        <v>157</v>
      </c>
      <c r="E23" s="252">
        <v>6350</v>
      </c>
      <c r="F23" s="252">
        <v>450</v>
      </c>
      <c r="G23">
        <f>SUM(E23:F23)</f>
        <v>6800</v>
      </c>
      <c r="I23" t="s">
        <v>161</v>
      </c>
      <c r="J23" s="252">
        <v>54545.440000000002</v>
      </c>
      <c r="K23" s="252">
        <v>1030500</v>
      </c>
      <c r="L23" s="252">
        <v>90000</v>
      </c>
      <c r="M23">
        <f>SUM(J23:L23)</f>
        <v>1175045.44</v>
      </c>
    </row>
    <row r="24" spans="4:14" x14ac:dyDescent="0.25">
      <c r="D24" t="s">
        <v>65</v>
      </c>
      <c r="E24" s="252">
        <v>17244</v>
      </c>
      <c r="G24">
        <f t="shared" ref="G24:G27" si="1">SUM(E24:F24)</f>
        <v>17244</v>
      </c>
      <c r="I24" s="254" t="s">
        <v>164</v>
      </c>
      <c r="M24">
        <v>20000</v>
      </c>
    </row>
    <row r="25" spans="4:14" x14ac:dyDescent="0.25">
      <c r="G25">
        <f t="shared" si="1"/>
        <v>0</v>
      </c>
      <c r="I25" s="254" t="s">
        <v>165</v>
      </c>
      <c r="M25">
        <v>3900</v>
      </c>
    </row>
    <row r="26" spans="4:14" x14ac:dyDescent="0.25">
      <c r="D26" t="s">
        <v>158</v>
      </c>
      <c r="E26" s="252">
        <v>17244</v>
      </c>
      <c r="G26">
        <f t="shared" si="1"/>
        <v>17244</v>
      </c>
      <c r="I26" t="s">
        <v>166</v>
      </c>
      <c r="M26">
        <v>82704.84</v>
      </c>
    </row>
    <row r="27" spans="4:14" x14ac:dyDescent="0.25">
      <c r="D27" t="s">
        <v>159</v>
      </c>
      <c r="E27" s="252">
        <v>90000</v>
      </c>
      <c r="G27">
        <f t="shared" si="1"/>
        <v>90000</v>
      </c>
      <c r="I27" t="s">
        <v>160</v>
      </c>
      <c r="M27">
        <f>SUM(M23:M26)</f>
        <v>1281650.28</v>
      </c>
      <c r="N27" s="255">
        <f>M27+146980</f>
        <v>1428630.28</v>
      </c>
    </row>
    <row r="28" spans="4:14" x14ac:dyDescent="0.25">
      <c r="D28" t="s">
        <v>160</v>
      </c>
      <c r="G28">
        <f>SUM(G23:G27)</f>
        <v>131288</v>
      </c>
    </row>
  </sheetData>
  <mergeCells count="9">
    <mergeCell ref="C14:D14"/>
    <mergeCell ref="C15:D15"/>
    <mergeCell ref="C16:D16"/>
    <mergeCell ref="C8:D8"/>
    <mergeCell ref="C9:D9"/>
    <mergeCell ref="C10:D10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деньги</vt:lpstr>
      <vt:lpstr>3 квартал 2017</vt:lpstr>
      <vt:lpstr>Лист1</vt:lpstr>
      <vt:lpstr>Лист2</vt:lpstr>
      <vt:lpstr>'3 квартал 2017'!Заголовки_для_печати</vt:lpstr>
      <vt:lpstr>'3 квартал 2017'!Область_печати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2017-12-11T11:25:24Z</cp:lastPrinted>
  <dcterms:created xsi:type="dcterms:W3CDTF">2015-02-06T09:10:50Z</dcterms:created>
  <dcterms:modified xsi:type="dcterms:W3CDTF">2018-02-12T06:17:34Z</dcterms:modified>
</cp:coreProperties>
</file>