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50" windowHeight="10110" activeTab="2"/>
  </bookViews>
  <sheets>
    <sheet name="ЖКХ" sheetId="1" r:id="rId1"/>
    <sheet name="Благоустройство" sheetId="2" r:id="rId2"/>
    <sheet name="Транспорт 3 кв." sheetId="3" r:id="rId3"/>
    <sheet name="связь" sheetId="4" r:id="rId4"/>
  </sheets>
  <definedNames>
    <definedName name="_xlnm.Print_Titles" localSheetId="1">'Благоустройство'!$14:$16</definedName>
    <definedName name="_xlnm.Print_Titles" localSheetId="0">'ЖКХ'!$14:$16</definedName>
    <definedName name="_xlnm.Print_Titles" localSheetId="2">'Транспорт 3 кв.'!$14:$16</definedName>
  </definedNames>
  <calcPr fullCalcOnLoad="1"/>
</workbook>
</file>

<file path=xl/sharedStrings.xml><?xml version="1.0" encoding="utf-8"?>
<sst xmlns="http://schemas.openxmlformats.org/spreadsheetml/2006/main" count="777" uniqueCount="233">
  <si>
    <t>(наименование муниципальной программы городского поселения Новоаганск)</t>
  </si>
  <si>
    <t xml:space="preserve">Ответственный исполнитель: </t>
  </si>
  <si>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</si>
  <si>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</si>
  <si>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</si>
  <si>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</si>
  <si>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</si>
  <si>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</si>
  <si>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</si>
  <si>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</si>
  <si>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</si>
  <si>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</si>
  <si>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</si>
  <si>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</si>
  <si>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</si>
  <si>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</si>
  <si>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</si>
  <si>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</si>
  <si>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подпрограмме:</t>
  </si>
  <si>
    <t>ВСЕГО по программе</t>
  </si>
  <si>
    <t>Всего по программе:</t>
  </si>
  <si>
    <t xml:space="preserve">Отчет о ходе реализации </t>
  </si>
  <si>
    <t>в очередном году муниципальной программы</t>
  </si>
  <si>
    <t>"Развитие жилищно-коммунального комплекса и повышение энергетической эффективности в  городском поселении Новоаганск  на 2014–2020 годы»  по проведению капитального ремонта многоквартирных домов"</t>
  </si>
  <si>
    <t>Предоставление субсидий в целях возмещения затрат  организациям, предоставляющим населению услуги  по содержанию жилищного фонда,  не обеспечивающим возмещение издержек</t>
  </si>
  <si>
    <t xml:space="preserve">Служба ЖКХ и транспорта </t>
  </si>
  <si>
    <t>3.1</t>
  </si>
  <si>
    <t xml:space="preserve">Задача 1 Обеспечение экологической безопасности, улучшение санитарно-гигиенических условий проживания населения и восстановление нарушенной естественной экологической среды в поселении; </t>
  </si>
  <si>
    <t>Содержание зон отдыха и памятников</t>
  </si>
  <si>
    <t xml:space="preserve"> Организация и содержание цветников</t>
  </si>
  <si>
    <t>Организация и содержание мест захоронений</t>
  </si>
  <si>
    <t>Итого по задаче 1</t>
  </si>
  <si>
    <t>Проведение конкурса «Лучший двор многоквартирного дома, частного домовладения»</t>
  </si>
  <si>
    <t xml:space="preserve"> Содержание и ремонт детских игровых комплексов и спортив-ных площадок</t>
  </si>
  <si>
    <t>Содержание  уличного освещения и техническое обслуживание</t>
  </si>
  <si>
    <t>Итого по задаче 2</t>
  </si>
  <si>
    <t xml:space="preserve">«Развитие транспортной системы городского поселения Новоаганск на 2014–2020 годы»
</t>
  </si>
  <si>
    <t>Содержание внут-риквартальных дорог с. Варьеган</t>
  </si>
  <si>
    <t>Предоставление субсидий в целях возмещения затрат организациям, предоставляющим населению услуги бань по тарифам, не обеспечивающим возмещение издержек</t>
  </si>
  <si>
    <t>январь- декабрь</t>
  </si>
  <si>
    <t>Содержание внут-рипоселковых дорог с. Варьеган</t>
  </si>
  <si>
    <t>Устройство снежных фигур, приобретение, установка новогодней елки, иллюминации, украшений, монтаж и демонтаж</t>
  </si>
  <si>
    <t>Руководитель программы ______________ _____________</t>
  </si>
  <si>
    <t xml:space="preserve">                          (Ф.И.О.)            (подпись)</t>
  </si>
  <si>
    <t xml:space="preserve">                               А.А.Помпеев</t>
  </si>
  <si>
    <t>Содержание внутрипоселковых дорог пгт. Новоаганск</t>
  </si>
  <si>
    <t xml:space="preserve">                        (отчетный период)</t>
  </si>
  <si>
    <t>Согласовано:</t>
  </si>
  <si>
    <t>начальник отдела финансов</t>
  </si>
  <si>
    <t xml:space="preserve">Обеспечение сохранности подъездных дорог, включая ремонт и содержание дорог </t>
  </si>
  <si>
    <t>Всего по задаче 2:</t>
  </si>
  <si>
    <t>Задача 2: Организация и обеспечение доступности транспортных услуг для населения поселения</t>
  </si>
  <si>
    <t>Содержание внутриквартальных дорог пгт. Ново-аганск</t>
  </si>
  <si>
    <t>Дезинсекция открытых территорй</t>
  </si>
  <si>
    <t xml:space="preserve">                    (отчетный период)</t>
  </si>
  <si>
    <t>Программа  утверждена постановлением администрации городского поселения Новоаганск от 20.12.2013 № 429</t>
  </si>
  <si>
    <t xml:space="preserve">                            в очередном году муниципальной программы</t>
  </si>
  <si>
    <t xml:space="preserve">          Отчет о ходе реализации </t>
  </si>
  <si>
    <t>«Благоустройство территории городского поселения Новоаганск на 2014-2020 годы»</t>
  </si>
  <si>
    <t>1.1</t>
  </si>
  <si>
    <t>1.2</t>
  </si>
  <si>
    <t>2.1</t>
  </si>
  <si>
    <t>2.3</t>
  </si>
  <si>
    <t>май</t>
  </si>
  <si>
    <t>-</t>
  </si>
  <si>
    <t>июнь-сентябрь</t>
  </si>
  <si>
    <t>декабрь 2014 - февраль 2015</t>
  </si>
  <si>
    <t>январь-декабрь</t>
  </si>
  <si>
    <t xml:space="preserve">Должностное лицо, </t>
  </si>
  <si>
    <t xml:space="preserve">ответственное за           </t>
  </si>
  <si>
    <t>Программа утверждена постановлением администрации городского поселения Новоаганск от 20.12.2013 № 426</t>
  </si>
  <si>
    <t xml:space="preserve">            (отчетный период)</t>
  </si>
  <si>
    <t xml:space="preserve">Задача: Обеспечение бесперебойной работы объектов  жилищно-коммунального хозяйства </t>
  </si>
  <si>
    <t xml:space="preserve">             (подпись)                              </t>
  </si>
  <si>
    <t>Т.Т. Черных</t>
  </si>
  <si>
    <t xml:space="preserve">                                                          (должность)                                                                 (Ф.И.О.)       (подпись) (номер телефона)</t>
  </si>
  <si>
    <t>декабрь 2014 - яеварь 2015</t>
  </si>
  <si>
    <t xml:space="preserve">Предоставление субсидий  пассажирских перевозок автотранспортом общего пользования в границах поселения </t>
  </si>
  <si>
    <t>январь-июнь</t>
  </si>
  <si>
    <t>январь-май</t>
  </si>
  <si>
    <t>январь- май</t>
  </si>
  <si>
    <t>Объемы финансирования всего на 2016 год, тыс. руб.</t>
  </si>
  <si>
    <t>Задача 2 Удовлетворение потребностей населения в предоставлении бытовых услуг бани</t>
  </si>
  <si>
    <t>Подпрограмма  2 «Организация бытового обслуживания в целях обеспечения населения городского поселения Новоаганск услугами бани»</t>
  </si>
  <si>
    <t xml:space="preserve">Подпрограмма 1: «Обеспечение равных прав  населения на получение жилищных услуг» </t>
  </si>
  <si>
    <t>Подпрограмма 3 «Энергосбережение и повышение энергетической эффективности в муниципальных учреждениях»</t>
  </si>
  <si>
    <t>Задача 3. Повышение эффективности использования топливно-энергетических ресурсов объектами, финансируемыми из бюджета поселения</t>
  </si>
  <si>
    <t>3.2</t>
  </si>
  <si>
    <t>Цель: "Повышение надежности и качества предоставления жилищно-коммунальных и бытовых услуг,                                                                                                                                                                                             а также повышение эффективгости использования топливно-энергетических ресурсов"</t>
  </si>
  <si>
    <t>Цель Комплексное развитие и благоустройство муниципального образования городское поселение  Новоаганск</t>
  </si>
  <si>
    <t>июнь-август</t>
  </si>
  <si>
    <t>июнь</t>
  </si>
  <si>
    <t>Покос газонов</t>
  </si>
  <si>
    <t>Приобретение, содержание и ремонт металлических ограждений</t>
  </si>
  <si>
    <t>Приобретение МАФ (детских игровых комплексов, урн, скамеек и др.)</t>
  </si>
  <si>
    <t>апрель-август</t>
  </si>
  <si>
    <t>Обустройство автобусных остановок и прилегающих территорий</t>
  </si>
  <si>
    <t>Приобретение хоз.инвентаря, лакокрасочных материалов и др.</t>
  </si>
  <si>
    <t>май-август</t>
  </si>
  <si>
    <t>май-июнь</t>
  </si>
  <si>
    <t>Реставрация стелы "Парус" к 50-летию гп. Новоаганск</t>
  </si>
  <si>
    <t>Получатель субсидии управляющая компания ООО "УК "ПРОГРЕСС" по договору от 18.02.2016 № 1</t>
  </si>
  <si>
    <t>Получатель субсидии индивидуальный предприниматель Кузьмин Александр Васильевич по договору от 22.04.2016 № 1</t>
  </si>
  <si>
    <t>июль-август</t>
  </si>
  <si>
    <t>Выполнение работ по ремонту стелы ООО "ДомоСтрой" по муниципальному контракту от 25.04.2016 № 8 на сумму 148,5 тыс.рублей</t>
  </si>
  <si>
    <t xml:space="preserve">Цель: повышение эффективности функционирования транспортной системы городского поселения Новоаганск; удовлетворение потребности поселения в пассажирских перевозках
</t>
  </si>
  <si>
    <t>Подпрограмма 1: «Содержание и ремонт улично–дорожной сети»</t>
  </si>
  <si>
    <t xml:space="preserve">Задача 1: Обеспечение функционирования сети автомобильных дорог городского поселения Новоаганск </t>
  </si>
  <si>
    <t>январь-март</t>
  </si>
  <si>
    <t>Подпрограмма 2 "Транспортное обслуживание населения поселения"</t>
  </si>
  <si>
    <t>Обеспечение комплексного содержания автомобильных дорог, проездов, искусственных сооружений, элементов обустройства улично дорожной сети поселения</t>
  </si>
  <si>
    <t>1.1.1</t>
  </si>
  <si>
    <t>1.1.2</t>
  </si>
  <si>
    <t>1.1.3</t>
  </si>
  <si>
    <t>1.1.4</t>
  </si>
  <si>
    <t>1.1.5</t>
  </si>
  <si>
    <t>1.2.2</t>
  </si>
  <si>
    <t>Повышение безопасности дорожного движения</t>
  </si>
  <si>
    <t>Всего по подпрограмме 1:</t>
  </si>
  <si>
    <t>Итого по подпрограмме 1</t>
  </si>
  <si>
    <t>Создание условий для организации пассажирских перевозок в границвх поселения</t>
  </si>
  <si>
    <t>2.1.1</t>
  </si>
  <si>
    <t>Обеспечение эффективности функционирования действующей транспортной инфраструктуры в соответствии с потребностью населения</t>
  </si>
  <si>
    <t>2.3.1</t>
  </si>
  <si>
    <t>Выполнение работ по разработке программы комплексного развития транспортной инфраструктуры городского поселения Новоаганск</t>
  </si>
  <si>
    <t>Итого по подпрограмме 2</t>
  </si>
  <si>
    <t>Всего по подпрограмме 2:</t>
  </si>
  <si>
    <t>Создание условий для улучшения внешнего облика городского поселения Новоаганск</t>
  </si>
  <si>
    <t xml:space="preserve"> Создание максимально благоприятных, комфортных и безопасных условий для проживания и отдыха в городком поселении Новоаганск</t>
  </si>
  <si>
    <t>2.1.2</t>
  </si>
  <si>
    <t>2.1.3</t>
  </si>
  <si>
    <t>2.1.4</t>
  </si>
  <si>
    <t>2.1.5</t>
  </si>
  <si>
    <t>2.1.6</t>
  </si>
  <si>
    <t>2.1.7</t>
  </si>
  <si>
    <t>2.1.9</t>
  </si>
  <si>
    <t>2.1.10</t>
  </si>
  <si>
    <t>2.1.13</t>
  </si>
  <si>
    <t>Реализация мероприятия запланирована на IV кв. 2016 г.</t>
  </si>
  <si>
    <r>
      <t>составление формы  Начальник службы</t>
    </r>
    <r>
      <rPr>
        <u val="single"/>
        <sz val="11"/>
        <rFont val="Times New Roman"/>
        <family val="1"/>
      </rPr>
      <t xml:space="preserve"> ЖКХ иТ___</t>
    </r>
    <r>
      <rPr>
        <sz val="11"/>
        <rFont val="Times New Roman"/>
        <family val="1"/>
      </rPr>
      <t>_____________ А.А.Помпеев      51-032</t>
    </r>
  </si>
  <si>
    <t>Выполнение работ по благоустройству автостанции по дог.30 от 30.05.16  с ООО "Гарант-Сервис" на сумму 39834,9 руб.</t>
  </si>
  <si>
    <r>
      <t>составление формы  __Начальник</t>
    </r>
    <r>
      <rPr>
        <u val="single"/>
        <sz val="11"/>
        <rFont val="Times New Roman"/>
        <family val="1"/>
      </rPr>
      <t xml:space="preserve"> службы ЖКХ иТ_</t>
    </r>
    <r>
      <rPr>
        <sz val="11"/>
        <rFont val="Times New Roman"/>
        <family val="1"/>
      </rPr>
      <t>_______________ А.А.Помпеев     51-032</t>
    </r>
  </si>
  <si>
    <t>Объемы финансирования всего на 2017 год, тыс. руб.</t>
  </si>
  <si>
    <t>Устройство тепловой защиты огражэждающих конструкций зданий учреждений</t>
  </si>
  <si>
    <t>январь- март</t>
  </si>
  <si>
    <t>Модернизация систем отопления, электрического освещения обьектов финансируемых бюджетом поселения</t>
  </si>
  <si>
    <t>3.2.4</t>
  </si>
  <si>
    <t>Проведение энерго обследования зданий администрации, изготовление энергопаспортов</t>
  </si>
  <si>
    <t>май-октябрь</t>
  </si>
  <si>
    <r>
      <t>составление формы  __Начальник</t>
    </r>
    <r>
      <rPr>
        <u val="single"/>
        <sz val="11"/>
        <rFont val="Times New Roman"/>
        <family val="1"/>
      </rPr>
      <t xml:space="preserve"> службы ЖКХ иТ</t>
    </r>
    <r>
      <rPr>
        <sz val="11"/>
        <rFont val="Times New Roman"/>
        <family val="1"/>
      </rPr>
      <t>________________ А.А.Помпеев    51-032</t>
    </r>
  </si>
  <si>
    <t>1.1.6</t>
  </si>
  <si>
    <t>Разработка технической документации и снос ветхих строений</t>
  </si>
  <si>
    <t>май-июль</t>
  </si>
  <si>
    <t>Устаеновка контейнеров для сбора пластиковых отходов</t>
  </si>
  <si>
    <t>май - июль</t>
  </si>
  <si>
    <t>2.1.15</t>
  </si>
  <si>
    <t>Отлов безнадзорных животных</t>
  </si>
  <si>
    <t>январь - июнь</t>
  </si>
  <si>
    <t>,</t>
  </si>
  <si>
    <t>Программа утверждена постановлением администрации городского поселения Новоаганск от 11.12.2013 №403</t>
  </si>
  <si>
    <t>втом числе остатки прошлого года</t>
  </si>
  <si>
    <t>2.2</t>
  </si>
  <si>
    <t>Организация перевозок для отдельных категорий граждан</t>
  </si>
  <si>
    <t>2.2.1</t>
  </si>
  <si>
    <t>Обеспечение доставки призывников в отдел Военного комиссариата</t>
  </si>
  <si>
    <t xml:space="preserve">Проводились работы по содержанию мест захоронения общей площадью 11,5 га,  очистка территории  от сухих кустарников и деревьев, расчистка дорожек и площадок  в зимнее время от снега (муниципальный контракт № 1765 от20.12.16 0 .   </t>
  </si>
  <si>
    <t>Выполнены работы по монтажу и демонтажу новогодней ели со световой иллюминацией по муниципальному контракту №1\16 от 25.11.16 г. ИП Иванов Вас.Вас.</t>
  </si>
  <si>
    <t>май-сентябрь</t>
  </si>
  <si>
    <t xml:space="preserve">В рамках мероприятия осуществлялась поставка электроэнергии для уличного освещения. Муниципальный контракт 0018\О от 30.12.16. Проводилось техническое обслуживание уличного освещение по муниципальному контракту №1939 от 27.01.17  г . </t>
  </si>
  <si>
    <t>Выполнение работ запланировано на июль-август 2017 г.</t>
  </si>
  <si>
    <t>Выполнение работ запланировано на май-сентябрь 2017 г.</t>
  </si>
  <si>
    <t>Заключен договор с Унитарным предприятием по уттилизации отходов г.Радужный на отлов безнадзорных животных.</t>
  </si>
  <si>
    <t xml:space="preserve">По договору  №4 от 19.11.16 были предоставлены субсидии  индивидуальному предпринимателю Гиляеву Л.А. на  организацию пассажирских перевозок автотранспортом (автобусом) общего пользования в границах поселения по маршруту пгт. Новоаганск-с. Варьёган . </t>
  </si>
  <si>
    <t>По договору УП СА по ООГХ города Радужный от от11.01.17 №301/Ф произведена перевозка призывников в отдел Военного комиссариата г.Нижневартовск.</t>
  </si>
  <si>
    <t>Работы выполнялись в рамках муниципального контракта №01668 от 25.12.16 с ООО "Гарант-Сервис"</t>
  </si>
  <si>
    <t>Работы выполнялись в рамках муниципального контракта №1671 от23.12.16 с ООО "АганТеплоЭнергоМонтажСервисСтрой"</t>
  </si>
  <si>
    <t>в том числе остатки прошлого года</t>
  </si>
  <si>
    <t>1.1.7</t>
  </si>
  <si>
    <t>Ликвидация несанкционированных мест размещения отходов</t>
  </si>
  <si>
    <t>май - ноябрь</t>
  </si>
  <si>
    <t>Задача 2. Формирование комфортной городской среды.</t>
  </si>
  <si>
    <t>2.1.17</t>
  </si>
  <si>
    <t>Замена мраморной плиты памятника Защитникам Отечества в с Варьёган</t>
  </si>
  <si>
    <t xml:space="preserve">май </t>
  </si>
  <si>
    <t>Исполнено на 01.04.2017</t>
  </si>
  <si>
    <t>Исполнено на 01.07.2017</t>
  </si>
  <si>
    <t>Исполнено на  01.10.2017</t>
  </si>
  <si>
    <t xml:space="preserve">Исполнено за 2017 год </t>
  </si>
  <si>
    <t>Выполнение работ по обустройству пешеходных переходов</t>
  </si>
  <si>
    <t>май сентябрь</t>
  </si>
  <si>
    <t>Мероприятие реализовано в III квартале 2017 г.</t>
  </si>
  <si>
    <t xml:space="preserve">Изготовление технической документации по дорогам                       </t>
  </si>
  <si>
    <t>январь-июгь</t>
  </si>
  <si>
    <t xml:space="preserve"> Строительство спортивной площадка с уличными тренажерами ул.Транспортная д.18 </t>
  </si>
  <si>
    <r>
      <t xml:space="preserve">          </t>
    </r>
    <r>
      <rPr>
        <u val="single"/>
        <sz val="12"/>
        <color indexed="8"/>
        <rFont val="Times New Roman"/>
        <family val="1"/>
      </rPr>
      <t xml:space="preserve"> на   01.10.2017</t>
    </r>
  </si>
  <si>
    <t>(в редакции от 10.08.2017 № 260)</t>
  </si>
  <si>
    <r>
      <t xml:space="preserve">           </t>
    </r>
    <r>
      <rPr>
        <u val="single"/>
        <sz val="12"/>
        <color indexed="8"/>
        <rFont val="Times New Roman"/>
        <family val="1"/>
      </rPr>
      <t>на    01.10.2017</t>
    </r>
    <r>
      <rPr>
        <sz val="12"/>
        <color indexed="8"/>
        <rFont val="Times New Roman"/>
        <family val="1"/>
      </rPr>
      <t xml:space="preserve">  </t>
    </r>
  </si>
  <si>
    <t>(в редакции от 10.08.2017 № 258)</t>
  </si>
  <si>
    <t>январь - сентябрь</t>
  </si>
  <si>
    <t>январь-сентябрь</t>
  </si>
  <si>
    <t>Заключен муниципальный контракт с ИП Тимофеев Леонид Маркелович №8 от 19.06.17</t>
  </si>
  <si>
    <t>Мероприятия не состоялось, так как на конкурс не поступило ни одной заявки</t>
  </si>
  <si>
    <t>ИП Иванов И.В. Осуществлял в мае 2017 года содержание детских игровых площадок по договору №7 от 11.05.2017г. По муниципальному контракту №0837 от 26.06.17   с ООО "АганГеоСервис" проводилось содержание детских игровых площадок с июня по сентябрь 2017 г., в ходе торгов стоимость контракта составила 446 671 руб</t>
  </si>
  <si>
    <t>Заукпленв мотокоса, работы выполнялись с привлечением обществееников</t>
  </si>
  <si>
    <t>1.1.7.3</t>
  </si>
  <si>
    <t>Ремонт внутрипоселковых дорог в пгт.Новоаганск (ул.Транспортная ул.Лесная)</t>
  </si>
  <si>
    <t>август октябрь</t>
  </si>
  <si>
    <t>9261,04</t>
  </si>
  <si>
    <t>487,42</t>
  </si>
  <si>
    <t>Заключен муниципальный контракт ООО "ГранТок" №1011 на сумму 2 003 368 руб, работа выполнена, оплата в октябре 2017 года</t>
  </si>
  <si>
    <t xml:space="preserve">«Развитие информационно-коммуникационных технологийи связив  городском поселении Новоаганск на 2014–2020 годы»
</t>
  </si>
  <si>
    <t xml:space="preserve">           на 01 октября  2017 года</t>
  </si>
  <si>
    <t>Программа утверждена постановлением администрации городского поселения Новоаганск от 13.02.2017 №38</t>
  </si>
  <si>
    <t>Цель  "Формирование телекоммуникационной инфраструктуры городского поселения  и обеспечение доступности населению современных коммуникационных технологий "</t>
  </si>
  <si>
    <t xml:space="preserve">Задача 1. Обеспечение прямой телефонной связи с населенными пунктами Нижневартовского района  для жителей с. Варьеган </t>
  </si>
  <si>
    <t>Создание  условий доступности населения к услугам  прямой телефонной связи, посредством организации канала связи через радиорелейные линии</t>
  </si>
  <si>
    <t>Создание условий для удобства получения гражданами информации о результатах деятельности  органов муниципального образования</t>
  </si>
  <si>
    <t xml:space="preserve">Всего </t>
  </si>
  <si>
    <t>январь декабрь</t>
  </si>
  <si>
    <t>январь сентябрь</t>
  </si>
  <si>
    <t>Предоставление субсидии в целях возмещения затрат  организациям, предоставляющим населению услуги  прямой телефонной связи,  не обеспечивающим возмещение издержек</t>
  </si>
  <si>
    <t>Предоставление субсидий в целях возмещения затрат организациям, предоставляющим населению услуги эфирного вещания (ретрансляции), не обеспечивающим возмещение издержек</t>
  </si>
  <si>
    <t xml:space="preserve">Выполнялись работы по содержанию зон отдыха и памятников (договор №1 от 09.01.17  с ИП Ханенко С.Я.).   Парковая зона по ул. Техснаб, площадь </t>
  </si>
  <si>
    <t>Договор №1537 от 06.12.16 заключен с ООО "Гарант-Сервис" выполнены работы по сносу 12 многоквартирных домов</t>
  </si>
  <si>
    <t>Поступление контейнеров и оплата в октябре 2017 г.</t>
  </si>
  <si>
    <t>По результатам торгов  на сумму 3932,84 тыс.руб заключен МК №1081 от 01.08.2017 с ООО "Капитал-Строй". Работы выполнены, свалка ликвидирована.</t>
  </si>
  <si>
    <t>Для окраски ограждений  приобреталась синяя краска, уайтспирит, кисточки. Для обеспечения общественных работников закупались разходные материалы: мусорные мешки, перчатки и др. расходные материалы.</t>
  </si>
  <si>
    <t>Работы запланированы на октяюрь 2017 года.</t>
  </si>
  <si>
    <t>Заключен муниципальный контракт №1283 с ИП Аскеровым Р.Р. на  поставку и монтаж игровой спортивной площадки на сумму 2500 тыс руб.</t>
  </si>
  <si>
    <t>Выполнение работ - октябрь 2017</t>
  </si>
  <si>
    <t>Заключен МК №1439 от 25.09.2017 с ООО «Институт Строительного Проектирования» на изготовление проекта ОДД.</t>
  </si>
  <si>
    <t>Заключен МК №1282 от 29.08.2017 с ООО "Гарант-Сервис", выполение мероприятий по ремонту дорог в сентябрк -октябре 2017г.</t>
  </si>
  <si>
    <t xml:space="preserve">           на 01 октября 2017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</si>
</sst>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_ ;\-#,##0.0\ "/>
    <numFmt numFmtId="174" formatCode="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9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vertical="top" wrapText="1"/>
      <protection locked="0"/>
    </xf>
    <xf numFmtId="4" fontId="10" fillId="0" borderId="12" xfId="0" applyNumberFormat="1" applyFont="1" applyFill="1" applyBorder="1" applyAlignment="1" applyProtection="1">
      <alignment vertical="center" wrapText="1"/>
      <protection locked="0"/>
    </xf>
    <xf numFmtId="4" fontId="10" fillId="0" borderId="11" xfId="61" applyNumberFormat="1" applyFont="1" applyFill="1" applyBorder="1" applyAlignment="1" applyProtection="1">
      <alignment vertical="center" wrapText="1"/>
      <protection locked="0"/>
    </xf>
    <xf numFmtId="172" fontId="10" fillId="0" borderId="11" xfId="61" applyNumberFormat="1" applyFont="1" applyFill="1" applyBorder="1" applyAlignment="1" applyProtection="1">
      <alignment vertical="center" wrapText="1"/>
      <protection locked="0"/>
    </xf>
    <xf numFmtId="4" fontId="12" fillId="0" borderId="13" xfId="0" applyNumberFormat="1" applyFont="1" applyFill="1" applyBorder="1" applyAlignment="1" applyProtection="1">
      <alignment vertical="center" wrapText="1"/>
      <protection locked="0"/>
    </xf>
    <xf numFmtId="172" fontId="10" fillId="0" borderId="14" xfId="61" applyNumberFormat="1" applyFont="1" applyFill="1" applyBorder="1" applyAlignment="1" applyProtection="1">
      <alignment vertical="center" wrapText="1"/>
      <protection locked="0"/>
    </xf>
    <xf numFmtId="4" fontId="11" fillId="0" borderId="15" xfId="0" applyNumberFormat="1" applyFont="1" applyFill="1" applyBorder="1" applyAlignment="1" applyProtection="1">
      <alignment vertical="center" wrapText="1"/>
      <protection locked="0"/>
    </xf>
    <xf numFmtId="4" fontId="11" fillId="0" borderId="16" xfId="0" applyNumberFormat="1" applyFont="1" applyFill="1" applyBorder="1" applyAlignment="1" applyProtection="1">
      <alignment vertical="center" wrapText="1"/>
      <protection locked="0"/>
    </xf>
    <xf numFmtId="4" fontId="11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16" xfId="0" applyFont="1" applyFill="1" applyBorder="1" applyAlignment="1" applyProtection="1">
      <alignment vertical="center" wrapText="1"/>
      <protection locked="0"/>
    </xf>
    <xf numFmtId="172" fontId="10" fillId="0" borderId="16" xfId="61" applyNumberFormat="1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172" fontId="10" fillId="0" borderId="16" xfId="0" applyNumberFormat="1" applyFont="1" applyFill="1" applyBorder="1" applyAlignment="1" applyProtection="1">
      <alignment horizontal="right" vertical="center"/>
      <protection locked="0"/>
    </xf>
    <xf numFmtId="0" fontId="12" fillId="0" borderId="13" xfId="0" applyFont="1" applyFill="1" applyBorder="1" applyAlignment="1" applyProtection="1">
      <alignment vertical="center" wrapText="1"/>
      <protection locked="0"/>
    </xf>
    <xf numFmtId="0" fontId="12" fillId="0" borderId="14" xfId="0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 vertical="center" wrapText="1"/>
      <protection locked="0"/>
    </xf>
    <xf numFmtId="0" fontId="11" fillId="0" borderId="15" xfId="0" applyFont="1" applyFill="1" applyBorder="1" applyAlignment="1" applyProtection="1">
      <alignment vertical="center" wrapText="1"/>
      <protection locked="0"/>
    </xf>
    <xf numFmtId="172" fontId="10" fillId="0" borderId="15" xfId="61" applyNumberFormat="1" applyFont="1" applyFill="1" applyBorder="1" applyAlignment="1" applyProtection="1">
      <alignment vertical="center" wrapText="1"/>
      <protection locked="0"/>
    </xf>
    <xf numFmtId="172" fontId="11" fillId="0" borderId="15" xfId="0" applyNumberFormat="1" applyFont="1" applyFill="1" applyBorder="1" applyAlignment="1" applyProtection="1">
      <alignment horizontal="right" vertical="center"/>
      <protection locked="0"/>
    </xf>
    <xf numFmtId="172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172" fontId="11" fillId="0" borderId="16" xfId="0" applyNumberFormat="1" applyFont="1" applyFill="1" applyBorder="1" applyAlignment="1" applyProtection="1">
      <alignment horizontal="right" vertical="center" wrapText="1"/>
      <protection locked="0"/>
    </xf>
    <xf numFmtId="172" fontId="11" fillId="0" borderId="18" xfId="0" applyNumberFormat="1" applyFont="1" applyFill="1" applyBorder="1" applyAlignment="1" applyProtection="1">
      <alignment horizontal="right" vertical="center"/>
      <protection locked="0"/>
    </xf>
    <xf numFmtId="172" fontId="11" fillId="0" borderId="11" xfId="61" applyNumberFormat="1" applyFont="1" applyFill="1" applyBorder="1" applyAlignment="1" applyProtection="1">
      <alignment vertical="center" wrapText="1"/>
      <protection locked="0"/>
    </xf>
    <xf numFmtId="172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15" xfId="0" applyNumberFormat="1" applyFont="1" applyFill="1" applyBorder="1" applyAlignment="1" applyProtection="1">
      <alignment horizontal="right" vertical="center"/>
      <protection locked="0"/>
    </xf>
    <xf numFmtId="172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 applyProtection="1">
      <alignment vertical="center" wrapText="1"/>
      <protection locked="0"/>
    </xf>
    <xf numFmtId="172" fontId="11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16" xfId="0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57" fillId="0" borderId="10" xfId="0" applyFont="1" applyBorder="1" applyAlignment="1">
      <alignment/>
    </xf>
    <xf numFmtId="0" fontId="16" fillId="0" borderId="0" xfId="0" applyFont="1" applyAlignment="1">
      <alignment/>
    </xf>
    <xf numFmtId="0" fontId="10" fillId="0" borderId="15" xfId="0" applyFont="1" applyFill="1" applyBorder="1" applyAlignment="1" applyProtection="1">
      <alignment vertical="center" wrapText="1"/>
      <protection locked="0"/>
    </xf>
    <xf numFmtId="4" fontId="10" fillId="0" borderId="11" xfId="0" applyNumberFormat="1" applyFont="1" applyFill="1" applyBorder="1" applyAlignment="1" applyProtection="1">
      <alignment vertical="center" wrapText="1"/>
      <protection locked="0"/>
    </xf>
    <xf numFmtId="4" fontId="11" fillId="0" borderId="16" xfId="0" applyNumberFormat="1" applyFont="1" applyFill="1" applyBorder="1" applyAlignment="1" applyProtection="1">
      <alignment vertical="top" wrapText="1"/>
      <protection locked="0"/>
    </xf>
    <xf numFmtId="4" fontId="11" fillId="0" borderId="11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3" xfId="61" applyNumberFormat="1" applyFont="1" applyFill="1" applyBorder="1" applyAlignment="1" applyProtection="1">
      <alignment vertical="center" wrapText="1"/>
      <protection locked="0"/>
    </xf>
    <xf numFmtId="4" fontId="10" fillId="0" borderId="19" xfId="0" applyNumberFormat="1" applyFont="1" applyFill="1" applyBorder="1" applyAlignment="1" applyProtection="1">
      <alignment vertical="center" wrapText="1"/>
      <protection locked="0"/>
    </xf>
    <xf numFmtId="0" fontId="58" fillId="0" borderId="0" xfId="0" applyFont="1" applyAlignment="1">
      <alignment/>
    </xf>
    <xf numFmtId="0" fontId="13" fillId="0" borderId="10" xfId="0" applyFont="1" applyBorder="1" applyAlignment="1">
      <alignment/>
    </xf>
    <xf numFmtId="0" fontId="18" fillId="0" borderId="10" xfId="0" applyFont="1" applyBorder="1" applyAlignment="1">
      <alignment/>
    </xf>
    <xf numFmtId="4" fontId="11" fillId="0" borderId="0" xfId="0" applyNumberFormat="1" applyFont="1" applyFill="1" applyBorder="1" applyAlignment="1" applyProtection="1">
      <alignment vertical="center" wrapText="1"/>
      <protection locked="0"/>
    </xf>
    <xf numFmtId="4" fontId="10" fillId="0" borderId="0" xfId="61" applyNumberFormat="1" applyFont="1" applyFill="1" applyBorder="1" applyAlignment="1" applyProtection="1">
      <alignment vertical="center" wrapText="1"/>
      <protection locked="0"/>
    </xf>
    <xf numFmtId="4" fontId="11" fillId="0" borderId="0" xfId="61" applyNumberFormat="1" applyFont="1" applyFill="1" applyBorder="1" applyAlignment="1" applyProtection="1">
      <alignment vertical="center" wrapText="1"/>
      <protection locked="0"/>
    </xf>
    <xf numFmtId="172" fontId="11" fillId="0" borderId="0" xfId="61" applyNumberFormat="1" applyFont="1" applyFill="1" applyBorder="1" applyAlignment="1" applyProtection="1">
      <alignment vertical="center" wrapText="1"/>
      <protection locked="0"/>
    </xf>
    <xf numFmtId="172" fontId="10" fillId="0" borderId="0" xfId="61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172" fontId="11" fillId="0" borderId="11" xfId="0" applyNumberFormat="1" applyFont="1" applyFill="1" applyBorder="1" applyAlignment="1" applyProtection="1">
      <alignment horizontal="justify" vertical="top" wrapText="1"/>
      <protection locked="0"/>
    </xf>
    <xf numFmtId="4" fontId="59" fillId="0" borderId="11" xfId="0" applyNumberFormat="1" applyFont="1" applyBorder="1" applyAlignment="1">
      <alignment horizontal="center" vertical="center"/>
    </xf>
    <xf numFmtId="0" fontId="6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11" fillId="0" borderId="2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172" fontId="11" fillId="0" borderId="18" xfId="0" applyNumberFormat="1" applyFont="1" applyFill="1" applyBorder="1" applyAlignment="1" applyProtection="1">
      <alignment horizontal="left" vertical="top" wrapText="1"/>
      <protection locked="0"/>
    </xf>
    <xf numFmtId="172" fontId="10" fillId="0" borderId="11" xfId="61" applyNumberFormat="1" applyFont="1" applyFill="1" applyBorder="1" applyAlignment="1" applyProtection="1">
      <alignment horizontal="center" vertical="center" wrapText="1"/>
      <protection locked="0"/>
    </xf>
    <xf numFmtId="172" fontId="10" fillId="0" borderId="14" xfId="61" applyNumberFormat="1" applyFont="1" applyFill="1" applyBorder="1" applyAlignment="1" applyProtection="1">
      <alignment horizontal="center" vertical="center" wrapText="1"/>
      <protection locked="0"/>
    </xf>
    <xf numFmtId="172" fontId="11" fillId="0" borderId="11" xfId="61" applyNumberFormat="1" applyFont="1" applyFill="1" applyBorder="1" applyAlignment="1" applyProtection="1">
      <alignment horizontal="center" vertical="center" wrapText="1"/>
      <protection locked="0"/>
    </xf>
    <xf numFmtId="4" fontId="10" fillId="0" borderId="11" xfId="61" applyNumberFormat="1" applyFont="1" applyFill="1" applyBorder="1" applyAlignment="1" applyProtection="1">
      <alignment horizontal="center" vertical="center" wrapText="1"/>
      <protection locked="0"/>
    </xf>
    <xf numFmtId="4" fontId="11" fillId="0" borderId="11" xfId="61" applyNumberFormat="1" applyFont="1" applyFill="1" applyBorder="1" applyAlignment="1" applyProtection="1">
      <alignment horizontal="center" vertical="center" wrapText="1"/>
      <protection locked="0"/>
    </xf>
    <xf numFmtId="4" fontId="10" fillId="0" borderId="14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172" fontId="11" fillId="0" borderId="11" xfId="0" applyNumberFormat="1" applyFont="1" applyFill="1" applyBorder="1" applyAlignment="1" applyProtection="1">
      <alignment horizontal="center" vertical="center" wrapText="1"/>
      <protection/>
    </xf>
    <xf numFmtId="172" fontId="11" fillId="0" borderId="15" xfId="0" applyNumberFormat="1" applyFont="1" applyFill="1" applyBorder="1" applyAlignment="1" applyProtection="1">
      <alignment horizontal="center" vertical="center"/>
      <protection/>
    </xf>
    <xf numFmtId="172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15" xfId="0" applyNumberFormat="1" applyFont="1" applyFill="1" applyBorder="1" applyAlignment="1" applyProtection="1">
      <alignment horizontal="center" vertical="center"/>
      <protection locked="0"/>
    </xf>
    <xf numFmtId="172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18" xfId="0" applyNumberFormat="1" applyFont="1" applyFill="1" applyBorder="1" applyAlignment="1" applyProtection="1">
      <alignment horizontal="center" vertical="center"/>
      <protection locked="0"/>
    </xf>
    <xf numFmtId="172" fontId="10" fillId="0" borderId="16" xfId="61" applyNumberFormat="1" applyFont="1" applyFill="1" applyBorder="1" applyAlignment="1" applyProtection="1">
      <alignment horizontal="center" vertical="center" wrapText="1"/>
      <protection locked="0"/>
    </xf>
    <xf numFmtId="172" fontId="10" fillId="0" borderId="16" xfId="0" applyNumberFormat="1" applyFont="1" applyFill="1" applyBorder="1" applyAlignment="1" applyProtection="1">
      <alignment horizontal="center" vertical="center"/>
      <protection locked="0"/>
    </xf>
    <xf numFmtId="172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5" xfId="61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61" applyNumberFormat="1" applyFont="1" applyFill="1" applyBorder="1" applyAlignment="1" applyProtection="1">
      <alignment horizontal="center" vertical="center" wrapText="1"/>
      <protection locked="0"/>
    </xf>
    <xf numFmtId="172" fontId="11" fillId="0" borderId="11" xfId="0" applyNumberFormat="1" applyFont="1" applyFill="1" applyBorder="1" applyAlignment="1" applyProtection="1">
      <alignment horizontal="center" vertical="center"/>
      <protection locked="0"/>
    </xf>
    <xf numFmtId="172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4" fontId="61" fillId="0" borderId="0" xfId="0" applyNumberFormat="1" applyFont="1" applyAlignment="1">
      <alignment horizontal="center" vertical="center"/>
    </xf>
    <xf numFmtId="2" fontId="10" fillId="0" borderId="11" xfId="61" applyNumberFormat="1" applyFont="1" applyFill="1" applyBorder="1" applyAlignment="1" applyProtection="1">
      <alignment horizontal="center" vertical="center" wrapText="1"/>
      <protection locked="0"/>
    </xf>
    <xf numFmtId="4" fontId="10" fillId="0" borderId="15" xfId="0" applyNumberFormat="1" applyFont="1" applyFill="1" applyBorder="1" applyAlignment="1" applyProtection="1">
      <alignment vertical="center" wrapText="1"/>
      <protection locked="0"/>
    </xf>
    <xf numFmtId="4" fontId="59" fillId="0" borderId="0" xfId="0" applyNumberFormat="1" applyFont="1" applyAlignment="1">
      <alignment horizontal="center" vertical="center"/>
    </xf>
    <xf numFmtId="4" fontId="11" fillId="0" borderId="14" xfId="61" applyNumberFormat="1" applyFont="1" applyFill="1" applyBorder="1" applyAlignment="1" applyProtection="1">
      <alignment horizontal="center" vertical="center" wrapText="1"/>
      <protection locked="0"/>
    </xf>
    <xf numFmtId="172" fontId="11" fillId="0" borderId="14" xfId="61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horizontal="center" vertical="center"/>
    </xf>
    <xf numFmtId="2" fontId="10" fillId="0" borderId="14" xfId="61" applyNumberFormat="1" applyFont="1" applyFill="1" applyBorder="1" applyAlignment="1" applyProtection="1">
      <alignment horizontal="center" vertical="center" wrapText="1"/>
      <protection locked="0"/>
    </xf>
    <xf numFmtId="2" fontId="61" fillId="0" borderId="0" xfId="0" applyNumberFormat="1" applyFont="1" applyAlignment="1">
      <alignment horizontal="center" vertical="center"/>
    </xf>
    <xf numFmtId="174" fontId="11" fillId="0" borderId="16" xfId="61" applyNumberFormat="1" applyFont="1" applyFill="1" applyBorder="1" applyAlignment="1" applyProtection="1">
      <alignment horizontal="center" vertical="center" wrapText="1"/>
      <protection locked="0"/>
    </xf>
    <xf numFmtId="2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2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1" xfId="61" applyNumberFormat="1" applyFont="1" applyFill="1" applyBorder="1" applyAlignment="1" applyProtection="1">
      <alignment horizontal="center" vertical="center" wrapText="1"/>
      <protection locked="0"/>
    </xf>
    <xf numFmtId="2" fontId="11" fillId="0" borderId="16" xfId="61" applyNumberFormat="1" applyFont="1" applyFill="1" applyBorder="1" applyAlignment="1" applyProtection="1">
      <alignment horizontal="center" vertical="center" wrapText="1"/>
      <protection locked="0"/>
    </xf>
    <xf numFmtId="17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11" xfId="0" applyNumberFormat="1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172" fontId="10" fillId="0" borderId="13" xfId="61" applyNumberFormat="1" applyFont="1" applyFill="1" applyBorder="1" applyAlignment="1" applyProtection="1">
      <alignment horizontal="center" vertical="center" wrapText="1"/>
      <protection locked="0"/>
    </xf>
    <xf numFmtId="4" fontId="10" fillId="0" borderId="16" xfId="61" applyNumberFormat="1" applyFont="1" applyFill="1" applyBorder="1" applyAlignment="1" applyProtection="1">
      <alignment horizontal="center" vertical="center" wrapText="1"/>
      <protection locked="0"/>
    </xf>
    <xf numFmtId="172" fontId="10" fillId="0" borderId="22" xfId="61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vertical="center" wrapText="1"/>
      <protection locked="0"/>
    </xf>
    <xf numFmtId="4" fontId="59" fillId="0" borderId="15" xfId="0" applyNumberFormat="1" applyFont="1" applyBorder="1" applyAlignment="1">
      <alignment horizontal="center" vertical="center"/>
    </xf>
    <xf numFmtId="172" fontId="10" fillId="0" borderId="18" xfId="0" applyNumberFormat="1" applyFont="1" applyFill="1" applyBorder="1" applyAlignment="1" applyProtection="1">
      <alignment horizontal="center" vertical="center"/>
      <protection locked="0"/>
    </xf>
    <xf numFmtId="172" fontId="10" fillId="0" borderId="18" xfId="61" applyNumberFormat="1" applyFont="1" applyFill="1" applyBorder="1" applyAlignment="1" applyProtection="1">
      <alignment horizontal="center" vertical="center" wrapText="1"/>
      <protection locked="0"/>
    </xf>
    <xf numFmtId="4" fontId="11" fillId="0" borderId="11" xfId="61" applyNumberFormat="1" applyFont="1" applyFill="1" applyBorder="1" applyAlignment="1" applyProtection="1">
      <alignment horizontal="center" vertical="center" wrapText="1"/>
      <protection/>
    </xf>
    <xf numFmtId="172" fontId="11" fillId="0" borderId="15" xfId="6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61" applyNumberFormat="1" applyFont="1" applyFill="1" applyBorder="1" applyAlignment="1" applyProtection="1">
      <alignment horizontal="center" vertical="center" wrapText="1"/>
      <protection locked="0"/>
    </xf>
    <xf numFmtId="2" fontId="10" fillId="0" borderId="23" xfId="61" applyNumberFormat="1" applyFont="1" applyFill="1" applyBorder="1" applyAlignment="1" applyProtection="1">
      <alignment horizontal="center" vertical="center" wrapText="1"/>
      <protection/>
    </xf>
    <xf numFmtId="172" fontId="10" fillId="0" borderId="20" xfId="61" applyNumberFormat="1" applyFont="1" applyFill="1" applyBorder="1" applyAlignment="1" applyProtection="1">
      <alignment horizontal="center" vertical="center" wrapText="1"/>
      <protection locked="0"/>
    </xf>
    <xf numFmtId="4" fontId="10" fillId="0" borderId="21" xfId="61" applyNumberFormat="1" applyFont="1" applyFill="1" applyBorder="1" applyAlignment="1" applyProtection="1">
      <alignment horizontal="center" vertical="center" wrapText="1"/>
      <protection locked="0"/>
    </xf>
    <xf numFmtId="172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2" fontId="62" fillId="0" borderId="11" xfId="0" applyNumberFormat="1" applyFont="1" applyBorder="1" applyAlignment="1">
      <alignment horizontal="center" vertical="center"/>
    </xf>
    <xf numFmtId="2" fontId="62" fillId="0" borderId="0" xfId="0" applyNumberFormat="1" applyFont="1" applyAlignment="1">
      <alignment horizontal="center" vertical="center"/>
    </xf>
    <xf numFmtId="172" fontId="11" fillId="0" borderId="16" xfId="61" applyNumberFormat="1" applyFont="1" applyFill="1" applyBorder="1" applyAlignment="1" applyProtection="1">
      <alignment horizontal="center" vertical="center" wrapText="1"/>
      <protection locked="0"/>
    </xf>
    <xf numFmtId="43" fontId="61" fillId="0" borderId="0" xfId="59" applyFont="1" applyAlignment="1">
      <alignment horizontal="center" vertical="center"/>
    </xf>
    <xf numFmtId="2" fontId="61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4" fontId="62" fillId="0" borderId="11" xfId="0" applyNumberFormat="1" applyFont="1" applyBorder="1" applyAlignment="1">
      <alignment horizontal="center" vertical="center"/>
    </xf>
    <xf numFmtId="4" fontId="62" fillId="0" borderId="0" xfId="0" applyNumberFormat="1" applyFont="1" applyAlignment="1">
      <alignment horizontal="center" vertical="center"/>
    </xf>
    <xf numFmtId="2" fontId="10" fillId="0" borderId="16" xfId="61" applyNumberFormat="1" applyFont="1" applyFill="1" applyBorder="1" applyAlignment="1" applyProtection="1">
      <alignment horizontal="center" vertical="center" wrapText="1"/>
      <protection locked="0"/>
    </xf>
    <xf numFmtId="2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5" xfId="0" applyNumberFormat="1" applyFont="1" applyFill="1" applyBorder="1" applyAlignment="1" applyProtection="1">
      <alignment horizontal="center" vertical="center"/>
      <protection locked="0"/>
    </xf>
    <xf numFmtId="2" fontId="11" fillId="0" borderId="16" xfId="0" applyNumberFormat="1" applyFont="1" applyFill="1" applyBorder="1" applyAlignment="1" applyProtection="1">
      <alignment horizontal="center" vertical="center"/>
      <protection locked="0"/>
    </xf>
    <xf numFmtId="2" fontId="11" fillId="0" borderId="18" xfId="0" applyNumberFormat="1" applyFont="1" applyFill="1" applyBorder="1" applyAlignment="1" applyProtection="1">
      <alignment horizontal="center" vertical="center"/>
      <protection locked="0"/>
    </xf>
    <xf numFmtId="4" fontId="59" fillId="0" borderId="11" xfId="0" applyNumberFormat="1" applyFont="1" applyBorder="1" applyAlignment="1">
      <alignment horizontal="center"/>
    </xf>
    <xf numFmtId="172" fontId="10" fillId="0" borderId="16" xfId="0" applyNumberFormat="1" applyFont="1" applyFill="1" applyBorder="1" applyAlignment="1" applyProtection="1">
      <alignment horizontal="center"/>
      <protection locked="0"/>
    </xf>
    <xf numFmtId="172" fontId="10" fillId="0" borderId="16" xfId="61" applyNumberFormat="1" applyFont="1" applyFill="1" applyBorder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center" wrapText="1"/>
      <protection locked="0"/>
    </xf>
    <xf numFmtId="0" fontId="12" fillId="0" borderId="17" xfId="0" applyFont="1" applyFill="1" applyBorder="1" applyAlignment="1" applyProtection="1">
      <alignment horizontal="center" wrapText="1"/>
      <protection locked="0"/>
    </xf>
    <xf numFmtId="4" fontId="10" fillId="0" borderId="11" xfId="61" applyNumberFormat="1" applyFont="1" applyFill="1" applyBorder="1" applyAlignment="1" applyProtection="1">
      <alignment horizontal="center" wrapText="1"/>
      <protection locked="0"/>
    </xf>
    <xf numFmtId="172" fontId="11" fillId="0" borderId="15" xfId="0" applyNumberFormat="1" applyFont="1" applyFill="1" applyBorder="1" applyAlignment="1" applyProtection="1">
      <alignment horizontal="center" wrapText="1"/>
      <protection locked="0"/>
    </xf>
    <xf numFmtId="172" fontId="11" fillId="0" borderId="15" xfId="0" applyNumberFormat="1" applyFont="1" applyFill="1" applyBorder="1" applyAlignment="1" applyProtection="1">
      <alignment horizontal="center"/>
      <protection locked="0"/>
    </xf>
    <xf numFmtId="172" fontId="11" fillId="0" borderId="11" xfId="0" applyNumberFormat="1" applyFont="1" applyFill="1" applyBorder="1" applyAlignment="1" applyProtection="1">
      <alignment horizontal="center" wrapText="1"/>
      <protection locked="0"/>
    </xf>
    <xf numFmtId="4" fontId="11" fillId="0" borderId="11" xfId="61" applyNumberFormat="1" applyFont="1" applyFill="1" applyBorder="1" applyAlignment="1" applyProtection="1">
      <alignment horizontal="center" wrapText="1"/>
      <protection/>
    </xf>
    <xf numFmtId="172" fontId="11" fillId="0" borderId="11" xfId="0" applyNumberFormat="1" applyFont="1" applyFill="1" applyBorder="1" applyAlignment="1" applyProtection="1">
      <alignment horizontal="center"/>
      <protection locked="0"/>
    </xf>
    <xf numFmtId="4" fontId="10" fillId="0" borderId="16" xfId="61" applyNumberFormat="1" applyFont="1" applyFill="1" applyBorder="1" applyAlignment="1" applyProtection="1">
      <alignment horizontal="center" wrapText="1"/>
      <protection locked="0"/>
    </xf>
    <xf numFmtId="172" fontId="11" fillId="0" borderId="16" xfId="0" applyNumberFormat="1" applyFont="1" applyFill="1" applyBorder="1" applyAlignment="1" applyProtection="1">
      <alignment horizontal="center" wrapText="1"/>
      <protection locked="0"/>
    </xf>
    <xf numFmtId="172" fontId="11" fillId="0" borderId="18" xfId="0" applyNumberFormat="1" applyFont="1" applyFill="1" applyBorder="1" applyAlignment="1" applyProtection="1">
      <alignment horizontal="center"/>
      <protection locked="0"/>
    </xf>
    <xf numFmtId="4" fontId="10" fillId="0" borderId="18" xfId="0" applyNumberFormat="1" applyFont="1" applyFill="1" applyBorder="1" applyAlignment="1" applyProtection="1">
      <alignment horizontal="center" vertical="center"/>
      <protection locked="0"/>
    </xf>
    <xf numFmtId="4" fontId="10" fillId="0" borderId="18" xfId="61" applyNumberFormat="1" applyFont="1" applyFill="1" applyBorder="1" applyAlignment="1" applyProtection="1">
      <alignment horizontal="center" vertical="center" wrapText="1"/>
      <protection locked="0"/>
    </xf>
    <xf numFmtId="4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5" xfId="0" applyNumberFormat="1" applyFont="1" applyFill="1" applyBorder="1" applyAlignment="1" applyProtection="1">
      <alignment horizontal="center" vertical="center"/>
      <protection locked="0"/>
    </xf>
    <xf numFmtId="4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vertical="top" wrapText="1"/>
      <protection locked="0"/>
    </xf>
    <xf numFmtId="2" fontId="59" fillId="0" borderId="16" xfId="0" applyNumberFormat="1" applyFont="1" applyBorder="1" applyAlignment="1">
      <alignment horizontal="center" vertical="center"/>
    </xf>
    <xf numFmtId="4" fontId="11" fillId="0" borderId="15" xfId="0" applyNumberFormat="1" applyFont="1" applyFill="1" applyBorder="1" applyAlignment="1" applyProtection="1">
      <alignment vertical="top" wrapText="1"/>
      <protection locked="0"/>
    </xf>
    <xf numFmtId="0" fontId="11" fillId="0" borderId="16" xfId="0" applyFont="1" applyFill="1" applyBorder="1" applyAlignment="1" applyProtection="1">
      <alignment vertical="top" wrapText="1"/>
      <protection locked="0"/>
    </xf>
    <xf numFmtId="0" fontId="11" fillId="0" borderId="15" xfId="0" applyFont="1" applyFill="1" applyBorder="1" applyAlignment="1" applyProtection="1">
      <alignment vertical="top" wrapText="1"/>
      <protection locked="0"/>
    </xf>
    <xf numFmtId="0" fontId="9" fillId="0" borderId="18" xfId="0" applyFont="1" applyFill="1" applyBorder="1" applyAlignment="1" applyProtection="1">
      <alignment horizontal="left" vertical="top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left" vertical="top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4" fontId="10" fillId="0" borderId="24" xfId="0" applyNumberFormat="1" applyFont="1" applyFill="1" applyBorder="1" applyAlignment="1" applyProtection="1">
      <alignment vertical="center" wrapText="1"/>
      <protection locked="0"/>
    </xf>
    <xf numFmtId="4" fontId="11" fillId="0" borderId="25" xfId="0" applyNumberFormat="1" applyFont="1" applyFill="1" applyBorder="1" applyAlignment="1" applyProtection="1">
      <alignment vertical="center" wrapText="1"/>
      <protection locked="0"/>
    </xf>
    <xf numFmtId="4" fontId="11" fillId="0" borderId="22" xfId="0" applyNumberFormat="1" applyFont="1" applyFill="1" applyBorder="1" applyAlignment="1" applyProtection="1">
      <alignment vertical="top" wrapText="1"/>
      <protection locked="0"/>
    </xf>
    <xf numFmtId="4" fontId="11" fillId="0" borderId="13" xfId="0" applyNumberFormat="1" applyFont="1" applyFill="1" applyBorder="1" applyAlignment="1" applyProtection="1">
      <alignment vertical="top" wrapText="1"/>
      <protection locked="0"/>
    </xf>
    <xf numFmtId="4" fontId="11" fillId="0" borderId="13" xfId="0" applyNumberFormat="1" applyFont="1" applyFill="1" applyBorder="1" applyAlignment="1" applyProtection="1">
      <alignment vertical="center" wrapText="1"/>
      <protection locked="0"/>
    </xf>
    <xf numFmtId="4" fontId="11" fillId="0" borderId="15" xfId="61" applyNumberFormat="1" applyFont="1" applyFill="1" applyBorder="1" applyAlignment="1" applyProtection="1">
      <alignment horizontal="center" vertical="center" wrapText="1"/>
      <protection locked="0"/>
    </xf>
    <xf numFmtId="4" fontId="12" fillId="0" borderId="14" xfId="0" applyNumberFormat="1" applyFont="1" applyFill="1" applyBorder="1" applyAlignment="1" applyProtection="1">
      <alignment vertical="center" wrapText="1"/>
      <protection locked="0"/>
    </xf>
    <xf numFmtId="4" fontId="11" fillId="0" borderId="10" xfId="0" applyNumberFormat="1" applyFont="1" applyFill="1" applyBorder="1" applyAlignment="1" applyProtection="1">
      <alignment vertical="center" wrapText="1"/>
      <protection locked="0"/>
    </xf>
    <xf numFmtId="4" fontId="11" fillId="0" borderId="24" xfId="0" applyNumberFormat="1" applyFont="1" applyFill="1" applyBorder="1" applyAlignment="1" applyProtection="1">
      <alignment vertical="top" wrapText="1"/>
      <protection locked="0"/>
    </xf>
    <xf numFmtId="4" fontId="11" fillId="0" borderId="14" xfId="0" applyNumberFormat="1" applyFont="1" applyFill="1" applyBorder="1" applyAlignment="1" applyProtection="1">
      <alignment vertical="top" wrapText="1"/>
      <protection locked="0"/>
    </xf>
    <xf numFmtId="4" fontId="11" fillId="0" borderId="14" xfId="0" applyNumberFormat="1" applyFont="1" applyFill="1" applyBorder="1" applyAlignment="1" applyProtection="1">
      <alignment vertical="center" wrapText="1"/>
      <protection locked="0"/>
    </xf>
    <xf numFmtId="172" fontId="10" fillId="0" borderId="26" xfId="0" applyNumberFormat="1" applyFont="1" applyFill="1" applyBorder="1" applyAlignment="1" applyProtection="1">
      <alignment horizontal="center" vertical="center"/>
      <protection locked="0"/>
    </xf>
    <xf numFmtId="172" fontId="11" fillId="0" borderId="25" xfId="0" applyNumberFormat="1" applyFont="1" applyFill="1" applyBorder="1" applyAlignment="1" applyProtection="1">
      <alignment horizontal="center" vertical="center"/>
      <protection locked="0"/>
    </xf>
    <xf numFmtId="172" fontId="11" fillId="0" borderId="27" xfId="0" applyNumberFormat="1" applyFont="1" applyFill="1" applyBorder="1" applyAlignment="1" applyProtection="1">
      <alignment horizontal="center" vertical="center"/>
      <protection locked="0"/>
    </xf>
    <xf numFmtId="4" fontId="10" fillId="0" borderId="15" xfId="61" applyNumberFormat="1" applyFont="1" applyFill="1" applyBorder="1" applyAlignment="1" applyProtection="1">
      <alignment horizontal="center" vertical="center" wrapText="1"/>
      <protection locked="0"/>
    </xf>
    <xf numFmtId="172" fontId="59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174" fontId="61" fillId="0" borderId="11" xfId="0" applyNumberFormat="1" applyFont="1" applyBorder="1" applyAlignment="1">
      <alignment horizontal="center" vertical="center"/>
    </xf>
    <xf numFmtId="2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5" xfId="0" applyNumberFormat="1" applyFont="1" applyFill="1" applyBorder="1" applyAlignment="1" applyProtection="1">
      <alignment horizontal="center" vertical="center"/>
      <protection locked="0"/>
    </xf>
    <xf numFmtId="4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5" xfId="0" applyNumberFormat="1" applyFont="1" applyFill="1" applyBorder="1" applyAlignment="1" applyProtection="1">
      <alignment horizontal="center" vertical="center"/>
      <protection locked="0"/>
    </xf>
    <xf numFmtId="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21" xfId="0" applyNumberFormat="1" applyFont="1" applyFill="1" applyBorder="1" applyAlignment="1" applyProtection="1">
      <alignment horizontal="center" vertical="center"/>
      <protection locked="0"/>
    </xf>
    <xf numFmtId="172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17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4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top" wrapText="1"/>
      <protection locked="0"/>
    </xf>
    <xf numFmtId="49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/>
    </xf>
    <xf numFmtId="174" fontId="0" fillId="0" borderId="11" xfId="0" applyNumberFormat="1" applyBorder="1" applyAlignment="1">
      <alignment horizontal="center" vertical="center"/>
    </xf>
    <xf numFmtId="0" fontId="20" fillId="0" borderId="0" xfId="0" applyFont="1" applyAlignment="1">
      <alignment/>
    </xf>
    <xf numFmtId="0" fontId="17" fillId="0" borderId="0" xfId="0" applyFont="1" applyFill="1" applyAlignment="1">
      <alignment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1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left" vertical="top" wrapText="1"/>
      <protection locked="0"/>
    </xf>
    <xf numFmtId="0" fontId="11" fillId="0" borderId="16" xfId="0" applyFont="1" applyFill="1" applyBorder="1" applyAlignment="1" applyProtection="1">
      <alignment horizontal="left" vertical="top" wrapText="1"/>
      <protection locked="0"/>
    </xf>
    <xf numFmtId="0" fontId="11" fillId="0" borderId="18" xfId="0" applyFont="1" applyFill="1" applyBorder="1" applyAlignment="1" applyProtection="1">
      <alignment horizontal="left" vertical="top" wrapText="1"/>
      <protection locked="0"/>
    </xf>
    <xf numFmtId="0" fontId="11" fillId="0" borderId="15" xfId="0" applyFont="1" applyFill="1" applyBorder="1" applyAlignment="1" applyProtection="1">
      <alignment horizontal="left" vertical="top" wrapText="1"/>
      <protection locked="0"/>
    </xf>
    <xf numFmtId="49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top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0" fontId="9" fillId="0" borderId="17" xfId="0" applyFont="1" applyFill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 applyProtection="1">
      <alignment horizontal="center" vertical="top" wrapText="1"/>
      <protection locked="0"/>
    </xf>
    <xf numFmtId="0" fontId="10" fillId="0" borderId="18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Fill="1" applyBorder="1" applyAlignment="1" applyProtection="1">
      <alignment horizontal="center" vertical="top" wrapText="1"/>
      <protection locked="0"/>
    </xf>
    <xf numFmtId="49" fontId="11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Fill="1" applyBorder="1" applyAlignment="1" applyProtection="1">
      <alignment vertical="center" wrapText="1"/>
      <protection locked="0"/>
    </xf>
    <xf numFmtId="49" fontId="11" fillId="0" borderId="15" xfId="0" applyNumberFormat="1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horizontal="left" vertical="top" wrapText="1"/>
      <protection locked="0"/>
    </xf>
    <xf numFmtId="0" fontId="9" fillId="0" borderId="15" xfId="0" applyFont="1" applyFill="1" applyBorder="1" applyAlignment="1" applyProtection="1">
      <alignment horizontal="left" vertical="top" wrapText="1"/>
      <protection locked="0"/>
    </xf>
    <xf numFmtId="172" fontId="11" fillId="0" borderId="16" xfId="0" applyNumberFormat="1" applyFont="1" applyFill="1" applyBorder="1" applyAlignment="1" applyProtection="1">
      <alignment horizontal="left" vertical="top" wrapText="1"/>
      <protection locked="0"/>
    </xf>
    <xf numFmtId="172" fontId="11" fillId="0" borderId="18" xfId="0" applyNumberFormat="1" applyFont="1" applyFill="1" applyBorder="1" applyAlignment="1" applyProtection="1">
      <alignment horizontal="left" vertical="top" wrapText="1"/>
      <protection locked="0"/>
    </xf>
    <xf numFmtId="172" fontId="11" fillId="0" borderId="15" xfId="0" applyNumberFormat="1" applyFont="1" applyFill="1" applyBorder="1" applyAlignment="1" applyProtection="1">
      <alignment horizontal="left" vertical="top" wrapText="1"/>
      <protection locked="0"/>
    </xf>
    <xf numFmtId="49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center" vertical="top" wrapTex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5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49" fontId="11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4" xfId="0" applyNumberFormat="1" applyFont="1" applyFill="1" applyBorder="1" applyAlignment="1" applyProtection="1">
      <alignment horizontal="left" vertical="center" wrapText="1"/>
      <protection locked="0"/>
    </xf>
    <xf numFmtId="172" fontId="11" fillId="0" borderId="16" xfId="0" applyNumberFormat="1" applyFont="1" applyFill="1" applyBorder="1" applyAlignment="1" applyProtection="1">
      <alignment horizontal="center" vertical="top" wrapText="1"/>
      <protection locked="0"/>
    </xf>
    <xf numFmtId="172" fontId="11" fillId="0" borderId="18" xfId="0" applyNumberFormat="1" applyFont="1" applyFill="1" applyBorder="1" applyAlignment="1" applyProtection="1">
      <alignment horizontal="center" vertical="top" wrapText="1"/>
      <protection locked="0"/>
    </xf>
    <xf numFmtId="172" fontId="11" fillId="0" borderId="15" xfId="0" applyNumberFormat="1" applyFont="1" applyFill="1" applyBorder="1" applyAlignment="1" applyProtection="1">
      <alignment horizontal="center" vertical="top" wrapText="1"/>
      <protection locked="0"/>
    </xf>
    <xf numFmtId="172" fontId="11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11" fillId="0" borderId="17" xfId="0" applyFont="1" applyFill="1" applyBorder="1" applyAlignment="1" applyProtection="1">
      <alignment horizontal="justify" vertical="top" wrapText="1"/>
      <protection locked="0"/>
    </xf>
    <xf numFmtId="0" fontId="11" fillId="0" borderId="11" xfId="0" applyFont="1" applyFill="1" applyBorder="1" applyAlignment="1" applyProtection="1">
      <alignment horizontal="justify" vertical="top" wrapText="1"/>
      <protection locked="0"/>
    </xf>
    <xf numFmtId="0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Fill="1" applyBorder="1" applyAlignment="1" applyProtection="1">
      <alignment horizontal="center" vertical="center" wrapText="1"/>
      <protection locked="0"/>
    </xf>
    <xf numFmtId="0" fontId="10" fillId="0" borderId="36" xfId="0" applyFont="1" applyFill="1" applyBorder="1" applyAlignment="1" applyProtection="1">
      <alignment horizontal="center" vertical="center" wrapText="1"/>
      <protection locked="0"/>
    </xf>
    <xf numFmtId="0" fontId="10" fillId="0" borderId="37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29" xfId="0" applyFont="1" applyBorder="1" applyAlignment="1">
      <alignment horizontal="center" vertical="top" wrapText="1"/>
    </xf>
    <xf numFmtId="0" fontId="61" fillId="0" borderId="25" xfId="0" applyFont="1" applyBorder="1" applyAlignment="1">
      <alignment horizontal="center" vertical="top" wrapText="1"/>
    </xf>
    <xf numFmtId="0" fontId="11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0" xfId="0" applyNumberFormat="1" applyFont="1" applyFill="1" applyBorder="1" applyAlignment="1" applyProtection="1">
      <alignment horizontal="left" vertical="center" wrapText="1"/>
      <protection locked="0"/>
    </xf>
    <xf numFmtId="17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6" xfId="0" applyFont="1" applyFill="1" applyBorder="1" applyAlignment="1" applyProtection="1">
      <alignment horizontal="left" vertical="top" wrapText="1"/>
      <protection locked="0"/>
    </xf>
    <xf numFmtId="0" fontId="10" fillId="0" borderId="18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Alignment="1">
      <alignment/>
    </xf>
    <xf numFmtId="0" fontId="10" fillId="0" borderId="15" xfId="0" applyFont="1" applyFill="1" applyBorder="1" applyAlignment="1" applyProtection="1">
      <alignment horizontal="left" vertical="top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Fill="1" applyBorder="1" applyAlignment="1" applyProtection="1">
      <alignment vertical="center" wrapText="1"/>
      <protection locked="0"/>
    </xf>
    <xf numFmtId="49" fontId="10" fillId="0" borderId="15" xfId="0" applyNumberFormat="1" applyFont="1" applyFill="1" applyBorder="1" applyAlignment="1" applyProtection="1">
      <alignment vertical="center" wrapText="1"/>
      <protection locked="0"/>
    </xf>
    <xf numFmtId="0" fontId="11" fillId="0" borderId="16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center" vertical="top" wrapText="1"/>
    </xf>
    <xf numFmtId="0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6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49" fontId="64" fillId="0" borderId="16" xfId="0" applyNumberFormat="1" applyFont="1" applyBorder="1" applyAlignment="1">
      <alignment horizontal="center" vertical="center"/>
    </xf>
    <xf numFmtId="49" fontId="64" fillId="0" borderId="18" xfId="0" applyNumberFormat="1" applyFont="1" applyBorder="1" applyAlignment="1">
      <alignment horizontal="center" vertical="center"/>
    </xf>
    <xf numFmtId="49" fontId="64" fillId="0" borderId="15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49" fontId="64" fillId="0" borderId="11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view="pageBreakPreview" zoomScale="85" zoomScaleSheetLayoutView="85" zoomScalePageLayoutView="0" workbookViewId="0" topLeftCell="A1">
      <selection activeCell="E53" sqref="A53:IV59"/>
    </sheetView>
  </sheetViews>
  <sheetFormatPr defaultColWidth="9.140625" defaultRowHeight="15"/>
  <cols>
    <col min="1" max="1" width="5.57421875" style="0" customWidth="1"/>
    <col min="2" max="2" width="23.00390625" style="0" customWidth="1"/>
    <col min="3" max="3" width="8.7109375" style="0" customWidth="1"/>
    <col min="4" max="4" width="8.00390625" style="0" customWidth="1"/>
    <col min="5" max="5" width="16.28125" style="0" customWidth="1"/>
    <col min="6" max="6" width="11.8515625" style="0" customWidth="1"/>
    <col min="7" max="8" width="9.28125" style="0" customWidth="1"/>
    <col min="9" max="10" width="9.28125" style="56" customWidth="1"/>
    <col min="11" max="14" width="9.28125" style="0" customWidth="1"/>
    <col min="15" max="15" width="22.7109375" style="0" customWidth="1"/>
  </cols>
  <sheetData>
    <row r="1" spans="2:9" ht="15" customHeight="1">
      <c r="B1" s="1"/>
      <c r="F1" s="2" t="s">
        <v>21</v>
      </c>
      <c r="G1" s="4"/>
      <c r="H1" s="4"/>
      <c r="I1" s="79"/>
    </row>
    <row r="2" spans="2:9" ht="15" customHeight="1">
      <c r="B2" s="1"/>
      <c r="E2" s="5" t="s">
        <v>22</v>
      </c>
      <c r="G2" s="4"/>
      <c r="H2" s="4"/>
      <c r="I2" s="79"/>
    </row>
    <row r="3" spans="2:14" ht="34.5" customHeight="1">
      <c r="B3" s="1"/>
      <c r="C3" s="243" t="s">
        <v>23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2:9" ht="15" customHeight="1">
      <c r="B4" s="1"/>
      <c r="E4" s="6" t="s">
        <v>0</v>
      </c>
      <c r="G4" s="4"/>
      <c r="H4" s="4"/>
      <c r="I4" s="79"/>
    </row>
    <row r="5" spans="2:9" ht="15" customHeight="1">
      <c r="B5" s="1"/>
      <c r="E5" s="2"/>
      <c r="F5" s="3"/>
      <c r="G5" s="4"/>
      <c r="H5" s="4"/>
      <c r="I5" s="79"/>
    </row>
    <row r="6" spans="2:9" ht="15" customHeight="1">
      <c r="B6" s="3"/>
      <c r="C6" s="3"/>
      <c r="D6" s="3"/>
      <c r="F6" s="46" t="s">
        <v>194</v>
      </c>
      <c r="G6" s="4"/>
      <c r="H6" s="4"/>
      <c r="I6" s="79"/>
    </row>
    <row r="7" spans="2:9" ht="15" customHeight="1">
      <c r="B7" s="3"/>
      <c r="C7" s="7"/>
      <c r="D7" s="7"/>
      <c r="F7" s="8" t="s">
        <v>71</v>
      </c>
      <c r="G7" s="4"/>
      <c r="H7" s="4"/>
      <c r="I7" s="79"/>
    </row>
    <row r="8" spans="2:9" ht="15" customHeight="1">
      <c r="B8" s="3"/>
      <c r="C8" s="3"/>
      <c r="D8" s="3"/>
      <c r="E8" s="3"/>
      <c r="F8" s="3"/>
      <c r="G8" s="4"/>
      <c r="H8" s="4"/>
      <c r="I8" s="79"/>
    </row>
    <row r="9" spans="2:10" ht="15" customHeight="1">
      <c r="B9" s="9" t="s">
        <v>70</v>
      </c>
      <c r="C9" s="3"/>
      <c r="D9" s="3"/>
      <c r="E9" s="10"/>
      <c r="F9" s="10"/>
      <c r="G9" s="10"/>
      <c r="H9" s="10"/>
      <c r="I9" s="80"/>
      <c r="J9" s="81"/>
    </row>
    <row r="10" spans="2:10" ht="18" customHeight="1">
      <c r="B10" s="9" t="s">
        <v>195</v>
      </c>
      <c r="C10" s="11"/>
      <c r="D10" s="11"/>
      <c r="E10" s="12"/>
      <c r="F10" s="12"/>
      <c r="G10" s="12"/>
      <c r="H10" s="12"/>
      <c r="I10" s="82"/>
      <c r="J10" s="83"/>
    </row>
    <row r="11" spans="2:10" ht="11.25" customHeight="1">
      <c r="B11" s="9"/>
      <c r="C11" s="11"/>
      <c r="D11" s="11"/>
      <c r="E11" s="12"/>
      <c r="F11" s="12"/>
      <c r="G11" s="12"/>
      <c r="H11" s="12"/>
      <c r="I11" s="82"/>
      <c r="J11" s="83"/>
    </row>
    <row r="12" spans="2:10" ht="15" customHeight="1">
      <c r="B12" s="9" t="s">
        <v>1</v>
      </c>
      <c r="C12" s="11"/>
      <c r="D12" s="48" t="s">
        <v>25</v>
      </c>
      <c r="E12" s="13"/>
      <c r="F12" s="13"/>
      <c r="G12" s="3"/>
      <c r="H12" s="3"/>
      <c r="I12" s="84"/>
      <c r="J12" s="54"/>
    </row>
    <row r="13" spans="2:10" ht="15" customHeight="1">
      <c r="B13" s="9"/>
      <c r="C13" s="11"/>
      <c r="D13" s="11"/>
      <c r="E13" s="11"/>
      <c r="F13" s="11"/>
      <c r="G13" s="3"/>
      <c r="H13" s="3"/>
      <c r="I13" s="84"/>
      <c r="J13" s="54"/>
    </row>
    <row r="14" spans="1:15" ht="15" customHeight="1">
      <c r="A14" s="239" t="s">
        <v>2</v>
      </c>
      <c r="B14" s="239" t="s">
        <v>3</v>
      </c>
      <c r="C14" s="239" t="s">
        <v>4</v>
      </c>
      <c r="D14" s="239"/>
      <c r="E14" s="239" t="s">
        <v>5</v>
      </c>
      <c r="F14" s="239" t="s">
        <v>142</v>
      </c>
      <c r="G14" s="248" t="s">
        <v>184</v>
      </c>
      <c r="H14" s="248"/>
      <c r="I14" s="248" t="s">
        <v>185</v>
      </c>
      <c r="J14" s="248"/>
      <c r="K14" s="248" t="s">
        <v>186</v>
      </c>
      <c r="L14" s="248"/>
      <c r="M14" s="248" t="s">
        <v>187</v>
      </c>
      <c r="N14" s="248"/>
      <c r="O14" s="260" t="s">
        <v>6</v>
      </c>
    </row>
    <row r="15" spans="1:15" ht="36.75" customHeight="1">
      <c r="A15" s="239"/>
      <c r="B15" s="239"/>
      <c r="C15" s="239"/>
      <c r="D15" s="239"/>
      <c r="E15" s="239"/>
      <c r="F15" s="239"/>
      <c r="G15" s="248"/>
      <c r="H15" s="248"/>
      <c r="I15" s="248"/>
      <c r="J15" s="248"/>
      <c r="K15" s="248"/>
      <c r="L15" s="248"/>
      <c r="M15" s="248"/>
      <c r="N15" s="248"/>
      <c r="O15" s="260"/>
    </row>
    <row r="16" spans="1:15" ht="29.25" customHeight="1">
      <c r="A16" s="239"/>
      <c r="B16" s="239"/>
      <c r="C16" s="14" t="s">
        <v>7</v>
      </c>
      <c r="D16" s="14" t="s">
        <v>8</v>
      </c>
      <c r="E16" s="239"/>
      <c r="F16" s="239"/>
      <c r="G16" s="14" t="s">
        <v>9</v>
      </c>
      <c r="H16" s="14" t="s">
        <v>10</v>
      </c>
      <c r="I16" s="14" t="s">
        <v>9</v>
      </c>
      <c r="J16" s="14" t="s">
        <v>10</v>
      </c>
      <c r="K16" s="14" t="s">
        <v>9</v>
      </c>
      <c r="L16" s="14" t="s">
        <v>10</v>
      </c>
      <c r="M16" s="14" t="s">
        <v>9</v>
      </c>
      <c r="N16" s="14" t="s">
        <v>10</v>
      </c>
      <c r="O16" s="260"/>
    </row>
    <row r="17" spans="1:15" ht="26.25" customHeight="1">
      <c r="A17" s="245" t="s">
        <v>88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</row>
    <row r="18" spans="1:15" ht="24" customHeight="1">
      <c r="A18" s="245" t="s">
        <v>84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</row>
    <row r="19" spans="1:15" ht="23.25" customHeight="1">
      <c r="A19" s="245" t="s">
        <v>72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</row>
    <row r="20" spans="1:15" ht="15">
      <c r="A20" s="284" t="s">
        <v>59</v>
      </c>
      <c r="B20" s="241" t="s">
        <v>24</v>
      </c>
      <c r="C20" s="261" t="s">
        <v>39</v>
      </c>
      <c r="D20" s="261" t="s">
        <v>144</v>
      </c>
      <c r="E20" s="16" t="s">
        <v>11</v>
      </c>
      <c r="F20" s="89">
        <f>F25</f>
        <v>8132.2</v>
      </c>
      <c r="G20" s="89">
        <v>0</v>
      </c>
      <c r="H20" s="90">
        <f>G20/F20%</f>
        <v>0</v>
      </c>
      <c r="I20" s="86">
        <f>I25</f>
        <v>1499.2</v>
      </c>
      <c r="J20" s="86">
        <f>J25</f>
        <v>18.435355746292515</v>
      </c>
      <c r="K20" s="86">
        <f>K25</f>
        <v>6052.27</v>
      </c>
      <c r="L20" s="86">
        <f>L25</f>
        <v>74.4235262290647</v>
      </c>
      <c r="M20" s="86"/>
      <c r="N20" s="86"/>
      <c r="O20" s="278"/>
    </row>
    <row r="21" spans="1:15" ht="18" customHeight="1">
      <c r="A21" s="287"/>
      <c r="B21" s="289"/>
      <c r="C21" s="262"/>
      <c r="D21" s="262"/>
      <c r="E21" s="19" t="s">
        <v>12</v>
      </c>
      <c r="F21" s="91"/>
      <c r="G21" s="91"/>
      <c r="H21" s="87"/>
      <c r="I21" s="87"/>
      <c r="J21" s="87"/>
      <c r="K21" s="87"/>
      <c r="L21" s="87"/>
      <c r="M21" s="87"/>
      <c r="N21" s="87"/>
      <c r="O21" s="279"/>
    </row>
    <row r="22" spans="1:15" ht="30" customHeight="1">
      <c r="A22" s="287"/>
      <c r="B22" s="289"/>
      <c r="C22" s="262"/>
      <c r="D22" s="262"/>
      <c r="E22" s="21" t="s">
        <v>13</v>
      </c>
      <c r="F22" s="90">
        <v>0</v>
      </c>
      <c r="G22" s="89"/>
      <c r="H22" s="86"/>
      <c r="I22" s="86"/>
      <c r="J22" s="86"/>
      <c r="K22" s="86"/>
      <c r="L22" s="86"/>
      <c r="M22" s="86"/>
      <c r="N22" s="86"/>
      <c r="O22" s="279"/>
    </row>
    <row r="23" spans="1:15" ht="40.5" customHeight="1">
      <c r="A23" s="287"/>
      <c r="B23" s="289"/>
      <c r="C23" s="262"/>
      <c r="D23" s="262"/>
      <c r="E23" s="22" t="s">
        <v>14</v>
      </c>
      <c r="F23" s="90">
        <v>0</v>
      </c>
      <c r="G23" s="89"/>
      <c r="H23" s="86"/>
      <c r="I23" s="86"/>
      <c r="J23" s="86"/>
      <c r="K23" s="86"/>
      <c r="L23" s="86"/>
      <c r="M23" s="86"/>
      <c r="N23" s="86"/>
      <c r="O23" s="279"/>
    </row>
    <row r="24" spans="1:15" ht="39.75" customHeight="1">
      <c r="A24" s="287"/>
      <c r="B24" s="289"/>
      <c r="C24" s="262"/>
      <c r="D24" s="262"/>
      <c r="E24" s="23" t="s">
        <v>15</v>
      </c>
      <c r="F24" s="90">
        <v>0</v>
      </c>
      <c r="G24" s="89"/>
      <c r="H24" s="86"/>
      <c r="I24" s="86"/>
      <c r="J24" s="86"/>
      <c r="K24" s="86"/>
      <c r="L24" s="86"/>
      <c r="M24" s="86"/>
      <c r="N24" s="86"/>
      <c r="O24" s="279"/>
    </row>
    <row r="25" spans="1:15" ht="20.25" customHeight="1">
      <c r="A25" s="287"/>
      <c r="B25" s="289"/>
      <c r="C25" s="262"/>
      <c r="D25" s="262"/>
      <c r="E25" s="21" t="s">
        <v>16</v>
      </c>
      <c r="F25" s="90">
        <v>8132.2</v>
      </c>
      <c r="G25" s="90">
        <v>0</v>
      </c>
      <c r="H25" s="90">
        <f>G25/F25%</f>
        <v>0</v>
      </c>
      <c r="I25" s="88">
        <v>1499.2</v>
      </c>
      <c r="J25" s="88">
        <f>I25/F25%</f>
        <v>18.435355746292515</v>
      </c>
      <c r="K25" s="88">
        <v>6052.27</v>
      </c>
      <c r="L25" s="86">
        <f>K25/F25%</f>
        <v>74.4235262290647</v>
      </c>
      <c r="M25" s="86"/>
      <c r="N25" s="86"/>
      <c r="O25" s="279"/>
    </row>
    <row r="26" spans="1:15" ht="25.5">
      <c r="A26" s="288"/>
      <c r="B26" s="289"/>
      <c r="C26" s="263"/>
      <c r="D26" s="263"/>
      <c r="E26" s="23" t="s">
        <v>17</v>
      </c>
      <c r="F26" s="90">
        <v>0</v>
      </c>
      <c r="G26" s="89"/>
      <c r="H26" s="86"/>
      <c r="I26" s="86"/>
      <c r="J26" s="86"/>
      <c r="K26" s="86"/>
      <c r="L26" s="86"/>
      <c r="M26" s="86"/>
      <c r="N26" s="86"/>
      <c r="O26" s="280"/>
    </row>
    <row r="27" spans="1:15" ht="21" customHeight="1">
      <c r="A27" s="281" t="s">
        <v>101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3"/>
    </row>
    <row r="28" spans="1:15" ht="20.25" customHeight="1">
      <c r="A28" s="245" t="s">
        <v>83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7"/>
    </row>
    <row r="29" spans="1:15" ht="18" customHeight="1">
      <c r="A29" s="245" t="s">
        <v>82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7"/>
    </row>
    <row r="30" spans="1:15" ht="14.25" customHeight="1">
      <c r="A30" s="253" t="s">
        <v>61</v>
      </c>
      <c r="B30" s="256" t="s">
        <v>38</v>
      </c>
      <c r="C30" s="257" t="s">
        <v>39</v>
      </c>
      <c r="D30" s="261" t="s">
        <v>144</v>
      </c>
      <c r="E30" s="41" t="s">
        <v>11</v>
      </c>
      <c r="F30" s="89">
        <f aca="true" t="shared" si="0" ref="F30:L30">F34</f>
        <v>1700</v>
      </c>
      <c r="G30" s="89">
        <f t="shared" si="0"/>
        <v>700</v>
      </c>
      <c r="H30" s="89">
        <f t="shared" si="0"/>
        <v>41.1764705882353</v>
      </c>
      <c r="I30" s="89">
        <f t="shared" si="0"/>
        <v>1081.4</v>
      </c>
      <c r="J30" s="89">
        <f t="shared" si="0"/>
        <v>63.61176470588236</v>
      </c>
      <c r="K30" s="89">
        <f t="shared" si="0"/>
        <v>1583.57</v>
      </c>
      <c r="L30" s="89">
        <f t="shared" si="0"/>
        <v>93.15117647058823</v>
      </c>
      <c r="M30" s="89"/>
      <c r="N30" s="17"/>
      <c r="O30" s="250"/>
    </row>
    <row r="31" spans="1:15" ht="15" customHeight="1">
      <c r="A31" s="254"/>
      <c r="B31" s="256"/>
      <c r="C31" s="258"/>
      <c r="D31" s="262"/>
      <c r="E31" s="28" t="s">
        <v>12</v>
      </c>
      <c r="F31" s="92"/>
      <c r="G31" s="92"/>
      <c r="H31" s="92"/>
      <c r="I31" s="92"/>
      <c r="J31" s="92"/>
      <c r="K31" s="92"/>
      <c r="L31" s="92"/>
      <c r="M31" s="92"/>
      <c r="N31" s="30"/>
      <c r="O31" s="251"/>
    </row>
    <row r="32" spans="1:15" ht="25.5">
      <c r="A32" s="254"/>
      <c r="B32" s="256"/>
      <c r="C32" s="258"/>
      <c r="D32" s="262"/>
      <c r="E32" s="31" t="s">
        <v>13</v>
      </c>
      <c r="F32" s="90">
        <v>0</v>
      </c>
      <c r="G32" s="93"/>
      <c r="H32" s="94"/>
      <c r="I32" s="93"/>
      <c r="J32" s="94"/>
      <c r="K32" s="93"/>
      <c r="L32" s="94"/>
      <c r="M32" s="93"/>
      <c r="N32" s="42"/>
      <c r="O32" s="251"/>
    </row>
    <row r="33" spans="1:15" ht="37.5" customHeight="1">
      <c r="A33" s="254"/>
      <c r="B33" s="256"/>
      <c r="C33" s="258"/>
      <c r="D33" s="262"/>
      <c r="E33" s="47" t="s">
        <v>14</v>
      </c>
      <c r="F33" s="90">
        <v>0</v>
      </c>
      <c r="G33" s="93"/>
      <c r="H33" s="94"/>
      <c r="I33" s="93"/>
      <c r="J33" s="94"/>
      <c r="K33" s="93"/>
      <c r="L33" s="94"/>
      <c r="M33" s="93"/>
      <c r="N33" s="42"/>
      <c r="O33" s="251"/>
    </row>
    <row r="34" spans="1:15" ht="21" customHeight="1">
      <c r="A34" s="254"/>
      <c r="B34" s="256"/>
      <c r="C34" s="258"/>
      <c r="D34" s="262"/>
      <c r="E34" s="31" t="s">
        <v>16</v>
      </c>
      <c r="F34" s="90">
        <v>1700</v>
      </c>
      <c r="G34" s="95">
        <v>700</v>
      </c>
      <c r="H34" s="90">
        <f>G34/F34%</f>
        <v>41.1764705882353</v>
      </c>
      <c r="I34" s="95">
        <v>1081.4</v>
      </c>
      <c r="J34" s="90">
        <f>I34/F34%</f>
        <v>63.61176470588236</v>
      </c>
      <c r="K34" s="95">
        <v>1583.57</v>
      </c>
      <c r="L34" s="96">
        <f>K34/F34%</f>
        <v>93.15117647058823</v>
      </c>
      <c r="M34" s="95"/>
      <c r="N34" s="33"/>
      <c r="O34" s="251"/>
    </row>
    <row r="35" spans="1:15" ht="29.25" customHeight="1">
      <c r="A35" s="254"/>
      <c r="B35" s="256"/>
      <c r="C35" s="258"/>
      <c r="D35" s="262"/>
      <c r="E35" s="180" t="s">
        <v>15</v>
      </c>
      <c r="F35" s="90">
        <v>0</v>
      </c>
      <c r="G35" s="97"/>
      <c r="H35" s="98"/>
      <c r="I35" s="97"/>
      <c r="J35" s="98"/>
      <c r="K35" s="97"/>
      <c r="L35" s="98"/>
      <c r="M35" s="97"/>
      <c r="N35" s="36"/>
      <c r="O35" s="251"/>
    </row>
    <row r="36" spans="1:15" ht="30.75" customHeight="1">
      <c r="A36" s="255"/>
      <c r="B36" s="256"/>
      <c r="C36" s="259"/>
      <c r="D36" s="263"/>
      <c r="E36" s="24" t="s">
        <v>17</v>
      </c>
      <c r="F36" s="90">
        <v>0</v>
      </c>
      <c r="G36" s="99"/>
      <c r="H36" s="100"/>
      <c r="I36" s="99"/>
      <c r="J36" s="100"/>
      <c r="K36" s="99"/>
      <c r="L36" s="100"/>
      <c r="M36" s="99"/>
      <c r="N36" s="27"/>
      <c r="O36" s="252"/>
    </row>
    <row r="37" spans="1:15" ht="20.25" customHeight="1">
      <c r="A37" s="281" t="s">
        <v>102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3"/>
    </row>
    <row r="38" spans="1:15" ht="19.5" customHeight="1">
      <c r="A38" s="245" t="s">
        <v>85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7"/>
    </row>
    <row r="39" spans="1:15" ht="20.25" customHeight="1">
      <c r="A39" s="245" t="s">
        <v>86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7"/>
    </row>
    <row r="40" spans="1:15" ht="18" customHeight="1">
      <c r="A40" s="284" t="s">
        <v>26</v>
      </c>
      <c r="B40" s="264" t="s">
        <v>143</v>
      </c>
      <c r="C40" s="257" t="s">
        <v>39</v>
      </c>
      <c r="D40" s="261" t="s">
        <v>64</v>
      </c>
      <c r="E40" s="41" t="s">
        <v>11</v>
      </c>
      <c r="F40" s="89">
        <f>SUM(F42:F45)</f>
        <v>0</v>
      </c>
      <c r="G40" s="89">
        <f>SUM(G42:G46)</f>
        <v>0</v>
      </c>
      <c r="H40" s="89">
        <f>SUM(H42:H46)</f>
        <v>0</v>
      </c>
      <c r="I40" s="89">
        <f>SUM(I42:I46)</f>
        <v>0</v>
      </c>
      <c r="J40" s="89">
        <f>SUM(J42:J46)</f>
        <v>0</v>
      </c>
      <c r="K40" s="95">
        <v>0</v>
      </c>
      <c r="L40" s="104">
        <v>0</v>
      </c>
      <c r="M40" s="95"/>
      <c r="N40" s="104"/>
      <c r="O40" s="249"/>
    </row>
    <row r="41" spans="1:15" ht="15.75" customHeight="1">
      <c r="A41" s="285"/>
      <c r="B41" s="265"/>
      <c r="C41" s="258"/>
      <c r="D41" s="262"/>
      <c r="E41" s="28" t="s">
        <v>12</v>
      </c>
      <c r="F41" s="102"/>
      <c r="G41" s="95"/>
      <c r="H41" s="96"/>
      <c r="I41" s="95"/>
      <c r="J41" s="96"/>
      <c r="K41" s="95"/>
      <c r="L41" s="96"/>
      <c r="M41" s="95"/>
      <c r="N41" s="96"/>
      <c r="O41" s="249"/>
    </row>
    <row r="42" spans="1:15" ht="21" customHeight="1">
      <c r="A42" s="285"/>
      <c r="B42" s="265"/>
      <c r="C42" s="258"/>
      <c r="D42" s="262"/>
      <c r="E42" s="31" t="s">
        <v>13</v>
      </c>
      <c r="F42" s="90">
        <v>0</v>
      </c>
      <c r="G42" s="95"/>
      <c r="H42" s="96"/>
      <c r="I42" s="95"/>
      <c r="J42" s="96"/>
      <c r="K42" s="95"/>
      <c r="L42" s="96"/>
      <c r="M42" s="95"/>
      <c r="N42" s="96"/>
      <c r="O42" s="249"/>
    </row>
    <row r="43" spans="1:15" ht="36" customHeight="1">
      <c r="A43" s="285"/>
      <c r="B43" s="265"/>
      <c r="C43" s="258"/>
      <c r="D43" s="262"/>
      <c r="E43" s="24" t="s">
        <v>14</v>
      </c>
      <c r="F43" s="90">
        <v>0</v>
      </c>
      <c r="G43" s="95"/>
      <c r="H43" s="96"/>
      <c r="I43" s="95"/>
      <c r="J43" s="96"/>
      <c r="K43" s="95"/>
      <c r="L43" s="96"/>
      <c r="M43" s="95"/>
      <c r="N43" s="96"/>
      <c r="O43" s="249"/>
    </row>
    <row r="44" spans="1:15" ht="39.75" customHeight="1">
      <c r="A44" s="285"/>
      <c r="B44" s="265"/>
      <c r="C44" s="258"/>
      <c r="D44" s="262"/>
      <c r="E44" s="47" t="s">
        <v>15</v>
      </c>
      <c r="F44" s="90">
        <v>0</v>
      </c>
      <c r="G44" s="95"/>
      <c r="H44" s="96"/>
      <c r="I44" s="95"/>
      <c r="J44" s="96"/>
      <c r="K44" s="95"/>
      <c r="L44" s="96"/>
      <c r="M44" s="95"/>
      <c r="N44" s="96"/>
      <c r="O44" s="249"/>
    </row>
    <row r="45" spans="1:15" ht="18.75" customHeight="1">
      <c r="A45" s="285"/>
      <c r="B45" s="265"/>
      <c r="C45" s="258"/>
      <c r="D45" s="262"/>
      <c r="E45" s="31" t="s">
        <v>16</v>
      </c>
      <c r="F45" s="90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6">
        <v>0</v>
      </c>
      <c r="M45" s="95"/>
      <c r="N45" s="96"/>
      <c r="O45" s="249"/>
    </row>
    <row r="46" spans="1:15" ht="29.25" customHeight="1">
      <c r="A46" s="286"/>
      <c r="B46" s="266"/>
      <c r="C46" s="259"/>
      <c r="D46" s="263"/>
      <c r="E46" s="47" t="s">
        <v>17</v>
      </c>
      <c r="G46" s="95"/>
      <c r="H46" s="96"/>
      <c r="I46" s="95"/>
      <c r="J46" s="96"/>
      <c r="K46" s="95"/>
      <c r="L46" s="96"/>
      <c r="M46" s="95"/>
      <c r="N46" s="96"/>
      <c r="O46" s="249"/>
    </row>
    <row r="47" spans="1:15" ht="33" customHeight="1">
      <c r="A47" s="242" t="s">
        <v>87</v>
      </c>
      <c r="B47" s="239" t="s">
        <v>145</v>
      </c>
      <c r="C47" s="240" t="s">
        <v>65</v>
      </c>
      <c r="D47" s="241" t="s">
        <v>64</v>
      </c>
      <c r="E47" s="26" t="s">
        <v>11</v>
      </c>
      <c r="F47" s="89">
        <f>F49</f>
        <v>66.6</v>
      </c>
      <c r="G47" s="89">
        <f>SUM(G49:G49)</f>
        <v>0</v>
      </c>
      <c r="H47" s="89">
        <f>SUM(H49:H49)</f>
        <v>0</v>
      </c>
      <c r="I47" s="89">
        <f>SUM(I49:I49)</f>
        <v>0</v>
      </c>
      <c r="J47" s="89">
        <f>SUM(J49:J49)</f>
        <v>0</v>
      </c>
      <c r="K47" s="95">
        <f>K49</f>
        <v>66.59</v>
      </c>
      <c r="L47" s="95">
        <f>L49</f>
        <v>100</v>
      </c>
      <c r="M47" s="95"/>
      <c r="N47" s="104"/>
      <c r="O47" s="249"/>
    </row>
    <row r="48" spans="1:15" ht="27" customHeight="1">
      <c r="A48" s="242"/>
      <c r="B48" s="239"/>
      <c r="C48" s="240"/>
      <c r="D48" s="241"/>
      <c r="E48" s="190" t="s">
        <v>12</v>
      </c>
      <c r="F48" s="86"/>
      <c r="G48" s="95"/>
      <c r="H48" s="104"/>
      <c r="I48" s="95"/>
      <c r="J48" s="104"/>
      <c r="K48" s="95"/>
      <c r="L48" s="104"/>
      <c r="M48" s="95"/>
      <c r="N48" s="104"/>
      <c r="O48" s="249"/>
    </row>
    <row r="49" spans="1:15" ht="27" customHeight="1">
      <c r="A49" s="242"/>
      <c r="B49" s="239"/>
      <c r="C49" s="240"/>
      <c r="D49" s="241"/>
      <c r="E49" s="47" t="s">
        <v>16</v>
      </c>
      <c r="F49" s="90">
        <f>F52</f>
        <v>66.6</v>
      </c>
      <c r="G49" s="95">
        <v>0</v>
      </c>
      <c r="H49" s="95">
        <v>0</v>
      </c>
      <c r="I49" s="95">
        <v>0</v>
      </c>
      <c r="J49" s="95">
        <v>0</v>
      </c>
      <c r="K49" s="95">
        <f>K52</f>
        <v>66.59</v>
      </c>
      <c r="L49" s="95">
        <f>L52</f>
        <v>100</v>
      </c>
      <c r="M49" s="95"/>
      <c r="N49" s="104"/>
      <c r="O49" s="249"/>
    </row>
    <row r="50" spans="1:15" ht="29.25" customHeight="1">
      <c r="A50" s="242" t="s">
        <v>146</v>
      </c>
      <c r="B50" s="241" t="s">
        <v>147</v>
      </c>
      <c r="C50" s="240" t="s">
        <v>148</v>
      </c>
      <c r="D50" s="241" t="s">
        <v>64</v>
      </c>
      <c r="E50" s="26" t="s">
        <v>11</v>
      </c>
      <c r="F50" s="90">
        <f>F52</f>
        <v>66.6</v>
      </c>
      <c r="G50" s="95"/>
      <c r="H50" s="104"/>
      <c r="I50" s="95"/>
      <c r="J50" s="104"/>
      <c r="K50" s="95">
        <f>K52</f>
        <v>66.59</v>
      </c>
      <c r="L50" s="95">
        <f>L52</f>
        <v>100</v>
      </c>
      <c r="M50" s="95"/>
      <c r="N50" s="104"/>
      <c r="O50" s="185"/>
    </row>
    <row r="51" spans="1:15" ht="29.25" customHeight="1">
      <c r="A51" s="242"/>
      <c r="B51" s="241"/>
      <c r="C51" s="240"/>
      <c r="D51" s="241"/>
      <c r="E51" s="190" t="s">
        <v>12</v>
      </c>
      <c r="F51" s="90"/>
      <c r="G51" s="95"/>
      <c r="H51" s="104"/>
      <c r="I51" s="95"/>
      <c r="J51" s="104"/>
      <c r="K51" s="95"/>
      <c r="L51" s="104"/>
      <c r="M51" s="95"/>
      <c r="N51" s="104"/>
      <c r="O51" s="185"/>
    </row>
    <row r="52" spans="1:15" ht="29.25" customHeight="1">
      <c r="A52" s="242"/>
      <c r="B52" s="241"/>
      <c r="C52" s="240"/>
      <c r="D52" s="241"/>
      <c r="E52" s="47" t="s">
        <v>16</v>
      </c>
      <c r="F52" s="90">
        <v>66.6</v>
      </c>
      <c r="G52" s="95"/>
      <c r="H52" s="104"/>
      <c r="I52" s="95"/>
      <c r="J52" s="104"/>
      <c r="K52" s="95">
        <v>66.59</v>
      </c>
      <c r="L52" s="104">
        <v>100</v>
      </c>
      <c r="M52" s="95"/>
      <c r="N52" s="104"/>
      <c r="O52" s="185"/>
    </row>
    <row r="53" spans="1:15" ht="27.75" customHeight="1">
      <c r="A53" s="267" t="s">
        <v>19</v>
      </c>
      <c r="B53" s="268"/>
      <c r="C53" s="268"/>
      <c r="D53" s="269"/>
      <c r="E53" s="43" t="s">
        <v>20</v>
      </c>
      <c r="F53" s="89">
        <f>SUM(F55:F59)</f>
        <v>9898.8</v>
      </c>
      <c r="G53" s="89">
        <f>SUM(G55:G59)</f>
        <v>0</v>
      </c>
      <c r="H53" s="104">
        <f>G53/F53%</f>
        <v>0</v>
      </c>
      <c r="I53" s="89">
        <f>SUM(I55:I59)</f>
        <v>2580.6000000000004</v>
      </c>
      <c r="J53" s="104">
        <f>I53/F53%</f>
        <v>26.06982664565402</v>
      </c>
      <c r="K53" s="99">
        <f>K58</f>
        <v>7702.43</v>
      </c>
      <c r="L53" s="100">
        <f>L58</f>
        <v>77.8117549601972</v>
      </c>
      <c r="M53" s="99"/>
      <c r="N53" s="100"/>
      <c r="O53" s="276"/>
    </row>
    <row r="54" spans="1:15" ht="18" customHeight="1">
      <c r="A54" s="270"/>
      <c r="B54" s="271"/>
      <c r="C54" s="271"/>
      <c r="D54" s="272"/>
      <c r="E54" s="28" t="s">
        <v>12</v>
      </c>
      <c r="F54" s="92"/>
      <c r="G54" s="92"/>
      <c r="H54" s="106"/>
      <c r="I54" s="92"/>
      <c r="J54" s="92"/>
      <c r="K54" s="92"/>
      <c r="L54" s="92"/>
      <c r="M54" s="92"/>
      <c r="N54" s="106"/>
      <c r="O54" s="277"/>
    </row>
    <row r="55" spans="1:15" ht="38.25" customHeight="1">
      <c r="A55" s="270"/>
      <c r="B55" s="271"/>
      <c r="C55" s="271"/>
      <c r="D55" s="272"/>
      <c r="E55" s="31" t="s">
        <v>13</v>
      </c>
      <c r="F55" s="90">
        <f>F22+F31+F42</f>
        <v>0</v>
      </c>
      <c r="G55" s="101"/>
      <c r="H55" s="96"/>
      <c r="I55" s="101"/>
      <c r="J55" s="96"/>
      <c r="K55" s="101"/>
      <c r="L55" s="96"/>
      <c r="M55" s="101"/>
      <c r="N55" s="96"/>
      <c r="O55" s="276"/>
    </row>
    <row r="56" spans="1:15" ht="26.25" customHeight="1">
      <c r="A56" s="270"/>
      <c r="B56" s="271"/>
      <c r="C56" s="271"/>
      <c r="D56" s="272"/>
      <c r="E56" s="47" t="s">
        <v>14</v>
      </c>
      <c r="F56" s="90">
        <f>F23+F32+F43</f>
        <v>0</v>
      </c>
      <c r="G56" s="95"/>
      <c r="H56" s="96"/>
      <c r="I56" s="95"/>
      <c r="J56" s="96"/>
      <c r="K56" s="95"/>
      <c r="L56" s="96"/>
      <c r="M56" s="95"/>
      <c r="N56" s="96"/>
      <c r="O56" s="276"/>
    </row>
    <row r="57" spans="1:15" ht="39.75" customHeight="1">
      <c r="A57" s="270"/>
      <c r="B57" s="271"/>
      <c r="C57" s="271"/>
      <c r="D57" s="272"/>
      <c r="E57" s="47" t="s">
        <v>15</v>
      </c>
      <c r="F57" s="90">
        <f>F24+F33+F44</f>
        <v>0</v>
      </c>
      <c r="G57" s="95"/>
      <c r="H57" s="96"/>
      <c r="I57" s="95"/>
      <c r="J57" s="96"/>
      <c r="K57" s="95"/>
      <c r="L57" s="96"/>
      <c r="M57" s="95"/>
      <c r="N57" s="96"/>
      <c r="O57" s="276"/>
    </row>
    <row r="58" spans="1:15" ht="15.75" customHeight="1">
      <c r="A58" s="270"/>
      <c r="B58" s="271"/>
      <c r="C58" s="271"/>
      <c r="D58" s="272"/>
      <c r="E58" s="31" t="s">
        <v>16</v>
      </c>
      <c r="F58" s="90">
        <f>F47+F40+F30+F20</f>
        <v>9898.8</v>
      </c>
      <c r="G58" s="90">
        <f>G25</f>
        <v>0</v>
      </c>
      <c r="H58" s="104">
        <f>G58/F58%</f>
        <v>0</v>
      </c>
      <c r="I58" s="95">
        <f>I30+I20</f>
        <v>2580.6000000000004</v>
      </c>
      <c r="J58" s="95">
        <f>(I58+G58)/F58%</f>
        <v>26.06982664565402</v>
      </c>
      <c r="K58" s="95">
        <f>K34+K25+K52</f>
        <v>7702.43</v>
      </c>
      <c r="L58" s="96">
        <f>K58/F58%</f>
        <v>77.8117549601972</v>
      </c>
      <c r="M58" s="95"/>
      <c r="N58" s="96"/>
      <c r="O58" s="276"/>
    </row>
    <row r="59" spans="1:15" ht="27" customHeight="1">
      <c r="A59" s="273"/>
      <c r="B59" s="274"/>
      <c r="C59" s="274"/>
      <c r="D59" s="275"/>
      <c r="E59" s="47" t="s">
        <v>17</v>
      </c>
      <c r="F59" s="90"/>
      <c r="G59" s="95"/>
      <c r="H59" s="96"/>
      <c r="I59" s="95"/>
      <c r="J59" s="96"/>
      <c r="K59" s="95"/>
      <c r="L59" s="96"/>
      <c r="M59" s="95"/>
      <c r="N59" s="96"/>
      <c r="O59" s="276"/>
    </row>
    <row r="62" spans="2:16" ht="15">
      <c r="B62" s="54" t="s">
        <v>42</v>
      </c>
      <c r="C62" s="55"/>
      <c r="D62" s="238" t="s">
        <v>44</v>
      </c>
      <c r="E62" s="238"/>
      <c r="F62" s="238"/>
      <c r="G62" s="56"/>
      <c r="H62" s="56"/>
      <c r="K62" s="56"/>
      <c r="L62" s="56"/>
      <c r="M62" s="56"/>
      <c r="N62" s="56"/>
      <c r="O62" s="56"/>
      <c r="P62" s="56"/>
    </row>
    <row r="63" spans="2:16" ht="15">
      <c r="B63" s="54" t="s">
        <v>43</v>
      </c>
      <c r="C63" s="55"/>
      <c r="D63" s="55"/>
      <c r="E63" s="55"/>
      <c r="F63" s="55"/>
      <c r="G63" s="56"/>
      <c r="H63" s="56"/>
      <c r="K63" s="56"/>
      <c r="L63" s="56"/>
      <c r="M63" s="56"/>
      <c r="N63" s="56"/>
      <c r="O63" s="56"/>
      <c r="P63" s="56"/>
    </row>
    <row r="64" spans="2:6" ht="15">
      <c r="B64" s="237" t="s">
        <v>68</v>
      </c>
      <c r="C64" s="237"/>
      <c r="D64" s="237"/>
      <c r="E64" s="237"/>
      <c r="F64" s="237"/>
    </row>
    <row r="65" spans="2:6" ht="15">
      <c r="B65" s="72" t="s">
        <v>69</v>
      </c>
      <c r="C65" s="75"/>
      <c r="D65" s="75"/>
      <c r="E65" s="75"/>
      <c r="F65" s="75"/>
    </row>
    <row r="66" spans="2:6" ht="15">
      <c r="B66" s="72" t="s">
        <v>149</v>
      </c>
      <c r="C66" s="75"/>
      <c r="D66" s="75"/>
      <c r="E66" s="75"/>
      <c r="F66" s="75"/>
    </row>
    <row r="67" ht="15">
      <c r="B67" s="71" t="s">
        <v>75</v>
      </c>
    </row>
    <row r="68" ht="15">
      <c r="B68" s="71"/>
    </row>
    <row r="69" spans="2:6" ht="15">
      <c r="B69" s="60" t="s">
        <v>47</v>
      </c>
      <c r="C69" s="60"/>
      <c r="D69" s="61"/>
      <c r="E69" s="62"/>
      <c r="F69" s="60" t="s">
        <v>74</v>
      </c>
    </row>
    <row r="70" spans="2:5" ht="15">
      <c r="B70" s="60" t="s">
        <v>48</v>
      </c>
      <c r="C70" s="60"/>
      <c r="D70" s="45" t="s">
        <v>73</v>
      </c>
      <c r="E70" s="44"/>
    </row>
  </sheetData>
  <sheetProtection/>
  <mergeCells count="48">
    <mergeCell ref="A53:D59"/>
    <mergeCell ref="O53:O59"/>
    <mergeCell ref="M14:N15"/>
    <mergeCell ref="O20:O26"/>
    <mergeCell ref="A27:O27"/>
    <mergeCell ref="A37:O37"/>
    <mergeCell ref="A40:A46"/>
    <mergeCell ref="A20:A26"/>
    <mergeCell ref="B20:B26"/>
    <mergeCell ref="C20:C26"/>
    <mergeCell ref="I14:J15"/>
    <mergeCell ref="K14:L15"/>
    <mergeCell ref="A14:A16"/>
    <mergeCell ref="B14:B16"/>
    <mergeCell ref="C14:D15"/>
    <mergeCell ref="D20:D26"/>
    <mergeCell ref="E14:E16"/>
    <mergeCell ref="F14:F16"/>
    <mergeCell ref="O14:O16"/>
    <mergeCell ref="A28:O28"/>
    <mergeCell ref="A29:O29"/>
    <mergeCell ref="O40:O46"/>
    <mergeCell ref="A38:O38"/>
    <mergeCell ref="A39:O39"/>
    <mergeCell ref="D30:D36"/>
    <mergeCell ref="B40:B46"/>
    <mergeCell ref="C40:C46"/>
    <mergeCell ref="D40:D46"/>
    <mergeCell ref="C3:N3"/>
    <mergeCell ref="A17:O17"/>
    <mergeCell ref="A18:O18"/>
    <mergeCell ref="A19:O19"/>
    <mergeCell ref="G14:H15"/>
    <mergeCell ref="O47:O49"/>
    <mergeCell ref="O30:O36"/>
    <mergeCell ref="A30:A36"/>
    <mergeCell ref="B30:B36"/>
    <mergeCell ref="C30:C36"/>
    <mergeCell ref="B64:F64"/>
    <mergeCell ref="D62:F62"/>
    <mergeCell ref="B47:B49"/>
    <mergeCell ref="C47:C49"/>
    <mergeCell ref="D47:D49"/>
    <mergeCell ref="A47:A49"/>
    <mergeCell ref="A50:A52"/>
    <mergeCell ref="B50:B52"/>
    <mergeCell ref="C50:C52"/>
    <mergeCell ref="D50:D52"/>
  </mergeCells>
  <printOptions/>
  <pageMargins left="0.5118110236220472" right="0.11811023622047245" top="0.7480314960629921" bottom="0.15748031496062992" header="0.31496062992125984" footer="0.31496062992125984"/>
  <pageSetup fitToHeight="0" fitToWidth="1" horizontalDpi="600" verticalDpi="600" orientation="landscape" paperSize="9" scale="82" r:id="rId1"/>
  <ignoredErrors>
    <ignoredError sqref="H25 H5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6"/>
  <sheetViews>
    <sheetView view="pageBreakPreview" zoomScale="85" zoomScaleSheetLayoutView="85" workbookViewId="0" topLeftCell="A1">
      <selection activeCell="O27" sqref="O27:O33"/>
    </sheetView>
  </sheetViews>
  <sheetFormatPr defaultColWidth="9.140625" defaultRowHeight="15"/>
  <cols>
    <col min="1" max="1" width="7.28125" style="0" customWidth="1"/>
    <col min="2" max="2" width="24.28125" style="0" customWidth="1"/>
    <col min="3" max="3" width="8.7109375" style="0" customWidth="1"/>
    <col min="4" max="4" width="8.00390625" style="0" customWidth="1"/>
    <col min="5" max="5" width="17.28125" style="0" customWidth="1"/>
    <col min="6" max="6" width="11.00390625" style="0" customWidth="1"/>
    <col min="7" max="8" width="9.421875" style="0" customWidth="1"/>
    <col min="9" max="10" width="9.421875" style="56" customWidth="1"/>
    <col min="11" max="14" width="9.421875" style="0" customWidth="1"/>
    <col min="15" max="15" width="28.421875" style="0" customWidth="1"/>
  </cols>
  <sheetData>
    <row r="1" spans="2:9" ht="15" customHeight="1">
      <c r="B1" s="1"/>
      <c r="F1" s="2" t="s">
        <v>57</v>
      </c>
      <c r="G1" s="4"/>
      <c r="H1" s="4"/>
      <c r="I1" s="79"/>
    </row>
    <row r="2" spans="2:9" ht="15" customHeight="1">
      <c r="B2" s="1"/>
      <c r="E2" s="5" t="s">
        <v>56</v>
      </c>
      <c r="G2" s="4"/>
      <c r="H2" s="4"/>
      <c r="I2" s="79"/>
    </row>
    <row r="3" spans="2:9" ht="15" customHeight="1">
      <c r="B3" s="1"/>
      <c r="E3" s="49" t="s">
        <v>58</v>
      </c>
      <c r="G3" s="4"/>
      <c r="H3" s="4"/>
      <c r="I3" s="79"/>
    </row>
    <row r="4" spans="2:9" ht="15" customHeight="1">
      <c r="B4" s="1"/>
      <c r="E4" s="2"/>
      <c r="F4" s="6" t="s">
        <v>0</v>
      </c>
      <c r="G4" s="4"/>
      <c r="H4" s="4"/>
      <c r="I4" s="79"/>
    </row>
    <row r="5" spans="2:9" ht="15" customHeight="1">
      <c r="B5" s="1"/>
      <c r="E5" s="2"/>
      <c r="F5" s="3"/>
      <c r="G5" s="4"/>
      <c r="H5" s="4"/>
      <c r="I5" s="79"/>
    </row>
    <row r="6" spans="2:9" ht="15" customHeight="1">
      <c r="B6" s="3"/>
      <c r="C6" s="3"/>
      <c r="D6" s="3"/>
      <c r="F6" s="46" t="s">
        <v>196</v>
      </c>
      <c r="G6" s="4"/>
      <c r="H6" s="4"/>
      <c r="I6" s="79"/>
    </row>
    <row r="7" spans="2:9" ht="15" customHeight="1">
      <c r="B7" s="3"/>
      <c r="C7" s="7"/>
      <c r="D7" s="7"/>
      <c r="F7" s="8" t="s">
        <v>54</v>
      </c>
      <c r="G7" s="4"/>
      <c r="H7" s="4"/>
      <c r="I7" s="79"/>
    </row>
    <row r="8" spans="2:9" ht="9" customHeight="1">
      <c r="B8" s="3"/>
      <c r="C8" s="3"/>
      <c r="D8" s="3"/>
      <c r="E8" s="3"/>
      <c r="F8" s="3"/>
      <c r="G8" s="4"/>
      <c r="H8" s="4"/>
      <c r="I8" s="79"/>
    </row>
    <row r="9" spans="2:10" ht="15" customHeight="1">
      <c r="B9" s="9" t="s">
        <v>55</v>
      </c>
      <c r="C9" s="3"/>
      <c r="D9" s="3"/>
      <c r="E9" s="10"/>
      <c r="F9" s="10"/>
      <c r="G9" s="10"/>
      <c r="H9" s="10"/>
      <c r="I9" s="80"/>
      <c r="J9" s="81"/>
    </row>
    <row r="10" spans="2:10" ht="15" customHeight="1">
      <c r="B10" s="9" t="s">
        <v>197</v>
      </c>
      <c r="C10" s="11"/>
      <c r="D10" s="11"/>
      <c r="E10" s="12"/>
      <c r="F10" s="12"/>
      <c r="G10" s="12"/>
      <c r="H10" s="12"/>
      <c r="I10" s="82"/>
      <c r="J10" s="83"/>
    </row>
    <row r="11" spans="2:10" ht="15" customHeight="1">
      <c r="B11" s="9"/>
      <c r="C11" s="11"/>
      <c r="D11" s="11"/>
      <c r="E11" s="12"/>
      <c r="F11" s="12"/>
      <c r="G11" s="12"/>
      <c r="H11" s="12"/>
      <c r="I11" s="82"/>
      <c r="J11" s="83"/>
    </row>
    <row r="12" spans="2:10" ht="15" customHeight="1">
      <c r="B12" s="9" t="s">
        <v>1</v>
      </c>
      <c r="C12" s="11"/>
      <c r="D12" s="48" t="s">
        <v>25</v>
      </c>
      <c r="E12" s="13"/>
      <c r="F12" s="13"/>
      <c r="G12" s="3"/>
      <c r="H12" s="3"/>
      <c r="I12" s="84"/>
      <c r="J12" s="54"/>
    </row>
    <row r="13" spans="2:10" ht="9" customHeight="1">
      <c r="B13" s="9"/>
      <c r="C13" s="11"/>
      <c r="D13" s="11"/>
      <c r="E13" s="11"/>
      <c r="F13" s="11"/>
      <c r="G13" s="3"/>
      <c r="H13" s="3"/>
      <c r="I13" s="84"/>
      <c r="J13" s="54"/>
    </row>
    <row r="14" spans="1:15" ht="15" customHeight="1">
      <c r="A14" s="239" t="s">
        <v>2</v>
      </c>
      <c r="B14" s="239" t="s">
        <v>3</v>
      </c>
      <c r="C14" s="239" t="s">
        <v>4</v>
      </c>
      <c r="D14" s="239"/>
      <c r="E14" s="239" t="s">
        <v>5</v>
      </c>
      <c r="F14" s="239" t="s">
        <v>81</v>
      </c>
      <c r="G14" s="248" t="s">
        <v>184</v>
      </c>
      <c r="H14" s="248"/>
      <c r="I14" s="248" t="s">
        <v>185</v>
      </c>
      <c r="J14" s="248"/>
      <c r="K14" s="248" t="s">
        <v>186</v>
      </c>
      <c r="L14" s="248"/>
      <c r="M14" s="248" t="s">
        <v>187</v>
      </c>
      <c r="N14" s="248"/>
      <c r="O14" s="264" t="s">
        <v>6</v>
      </c>
    </row>
    <row r="15" spans="1:15" ht="37.5" customHeight="1">
      <c r="A15" s="239"/>
      <c r="B15" s="239"/>
      <c r="C15" s="239"/>
      <c r="D15" s="239"/>
      <c r="E15" s="239"/>
      <c r="F15" s="239"/>
      <c r="G15" s="248"/>
      <c r="H15" s="248"/>
      <c r="I15" s="248"/>
      <c r="J15" s="248"/>
      <c r="K15" s="248"/>
      <c r="L15" s="248"/>
      <c r="M15" s="248"/>
      <c r="N15" s="248"/>
      <c r="O15" s="265"/>
    </row>
    <row r="16" spans="1:15" ht="28.5" customHeight="1">
      <c r="A16" s="239"/>
      <c r="B16" s="239"/>
      <c r="C16" s="14" t="s">
        <v>7</v>
      </c>
      <c r="D16" s="14" t="s">
        <v>8</v>
      </c>
      <c r="E16" s="239"/>
      <c r="F16" s="239"/>
      <c r="G16" s="14" t="s">
        <v>9</v>
      </c>
      <c r="H16" s="14" t="s">
        <v>10</v>
      </c>
      <c r="I16" s="14" t="s">
        <v>9</v>
      </c>
      <c r="J16" s="14" t="s">
        <v>10</v>
      </c>
      <c r="K16" s="14" t="s">
        <v>9</v>
      </c>
      <c r="L16" s="14" t="s">
        <v>10</v>
      </c>
      <c r="M16" s="14" t="s">
        <v>9</v>
      </c>
      <c r="N16" s="14" t="s">
        <v>10</v>
      </c>
      <c r="O16" s="266"/>
    </row>
    <row r="17" spans="1:15" ht="21" customHeight="1">
      <c r="A17" s="245" t="s">
        <v>89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7"/>
      <c r="O17" s="15"/>
    </row>
    <row r="18" spans="1:15" ht="26.25" customHeight="1">
      <c r="A18" s="245" t="s">
        <v>27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7"/>
      <c r="O18" s="15"/>
    </row>
    <row r="19" spans="1:15" ht="15">
      <c r="A19" s="284" t="s">
        <v>59</v>
      </c>
      <c r="B19" s="239" t="s">
        <v>127</v>
      </c>
      <c r="C19" s="261" t="s">
        <v>39</v>
      </c>
      <c r="D19" s="261" t="s">
        <v>79</v>
      </c>
      <c r="E19" s="16" t="s">
        <v>11</v>
      </c>
      <c r="F19" s="110">
        <f>SUM(F21:F25)</f>
        <v>6875.47</v>
      </c>
      <c r="G19" s="70">
        <f aca="true" t="shared" si="0" ref="G19:L19">G24</f>
        <v>278.90576</v>
      </c>
      <c r="H19" s="89">
        <f t="shared" si="0"/>
        <v>4.056533735148288</v>
      </c>
      <c r="I19" s="89">
        <f t="shared" si="0"/>
        <v>1652.0100000000002</v>
      </c>
      <c r="J19" s="89">
        <f t="shared" si="0"/>
        <v>24.02759374995455</v>
      </c>
      <c r="K19" s="86">
        <f t="shared" si="0"/>
        <v>5781.06</v>
      </c>
      <c r="L19" s="86">
        <f t="shared" si="0"/>
        <v>84.0823972761135</v>
      </c>
      <c r="M19" s="86"/>
      <c r="N19" s="86"/>
      <c r="O19" s="292"/>
    </row>
    <row r="20" spans="1:15" ht="18" customHeight="1">
      <c r="A20" s="287"/>
      <c r="B20" s="352"/>
      <c r="C20" s="262"/>
      <c r="D20" s="262"/>
      <c r="E20" s="19" t="s">
        <v>12</v>
      </c>
      <c r="F20" s="91"/>
      <c r="G20" s="111"/>
      <c r="H20" s="112"/>
      <c r="I20" s="87"/>
      <c r="J20" s="87"/>
      <c r="K20" s="87"/>
      <c r="L20" s="87"/>
      <c r="M20" s="87"/>
      <c r="N20" s="87"/>
      <c r="O20" s="293"/>
    </row>
    <row r="21" spans="1:15" ht="25.5">
      <c r="A21" s="287"/>
      <c r="B21" s="352"/>
      <c r="C21" s="262"/>
      <c r="D21" s="262"/>
      <c r="E21" s="21" t="s">
        <v>13</v>
      </c>
      <c r="F21" s="89"/>
      <c r="G21" s="90"/>
      <c r="H21" s="88"/>
      <c r="I21" s="86"/>
      <c r="J21" s="86"/>
      <c r="K21" s="86"/>
      <c r="L21" s="86"/>
      <c r="M21" s="86"/>
      <c r="N21" s="86"/>
      <c r="O21" s="293"/>
    </row>
    <row r="22" spans="1:15" ht="24" customHeight="1">
      <c r="A22" s="287"/>
      <c r="B22" s="352"/>
      <c r="C22" s="262"/>
      <c r="D22" s="262"/>
      <c r="E22" s="22" t="s">
        <v>14</v>
      </c>
      <c r="F22" s="89"/>
      <c r="G22" s="90"/>
      <c r="H22" s="88"/>
      <c r="I22" s="86"/>
      <c r="J22" s="86"/>
      <c r="K22" s="86"/>
      <c r="L22" s="86"/>
      <c r="M22" s="86"/>
      <c r="N22" s="86"/>
      <c r="O22" s="293"/>
    </row>
    <row r="23" spans="1:15" ht="27" customHeight="1">
      <c r="A23" s="287"/>
      <c r="B23" s="352"/>
      <c r="C23" s="262"/>
      <c r="D23" s="262"/>
      <c r="E23" s="23" t="s">
        <v>15</v>
      </c>
      <c r="F23" s="89"/>
      <c r="G23" s="90"/>
      <c r="H23" s="88"/>
      <c r="I23" s="86"/>
      <c r="J23" s="86"/>
      <c r="K23" s="86"/>
      <c r="L23" s="86"/>
      <c r="M23" s="86"/>
      <c r="N23" s="86"/>
      <c r="O23" s="293"/>
    </row>
    <row r="24" spans="1:15" ht="15">
      <c r="A24" s="287"/>
      <c r="B24" s="352"/>
      <c r="C24" s="262"/>
      <c r="D24" s="262"/>
      <c r="E24" s="21" t="s">
        <v>16</v>
      </c>
      <c r="F24" s="126">
        <f>F32+F40+F48+F56+F80+F64+F72</f>
        <v>6875.47</v>
      </c>
      <c r="G24" s="126">
        <f>G32+G40+G48+G56+G80</f>
        <v>278.90576</v>
      </c>
      <c r="H24" s="126">
        <f>G24/F24%</f>
        <v>4.056533735148288</v>
      </c>
      <c r="I24" s="126">
        <f>I88</f>
        <v>1652.0100000000002</v>
      </c>
      <c r="J24" s="126">
        <f>J88</f>
        <v>24.02759374995455</v>
      </c>
      <c r="K24" s="86">
        <f>K88</f>
        <v>5781.06</v>
      </c>
      <c r="L24" s="86">
        <f>L88</f>
        <v>84.0823972761135</v>
      </c>
      <c r="M24" s="86"/>
      <c r="N24" s="86"/>
      <c r="O24" s="293"/>
    </row>
    <row r="25" spans="1:15" ht="25.5">
      <c r="A25" s="288"/>
      <c r="B25" s="352"/>
      <c r="C25" s="263"/>
      <c r="D25" s="263"/>
      <c r="E25" s="23" t="s">
        <v>17</v>
      </c>
      <c r="F25" s="89"/>
      <c r="G25" s="89"/>
      <c r="H25" s="86"/>
      <c r="I25" s="86"/>
      <c r="J25" s="86"/>
      <c r="K25" s="86"/>
      <c r="L25" s="86"/>
      <c r="M25" s="86"/>
      <c r="N25" s="86"/>
      <c r="O25" s="294"/>
    </row>
    <row r="26" spans="1:15" ht="2.25" customHeight="1">
      <c r="A26" s="253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8"/>
      <c r="O26" s="85"/>
    </row>
    <row r="27" spans="1:15" ht="15">
      <c r="A27" s="284" t="s">
        <v>111</v>
      </c>
      <c r="B27" s="241" t="s">
        <v>28</v>
      </c>
      <c r="C27" s="261" t="s">
        <v>39</v>
      </c>
      <c r="D27" s="261" t="s">
        <v>79</v>
      </c>
      <c r="E27" s="16" t="s">
        <v>11</v>
      </c>
      <c r="F27" s="70">
        <f>SUM(F29:F33)</f>
        <v>402.1</v>
      </c>
      <c r="G27" s="70">
        <f aca="true" t="shared" si="1" ref="G27:L27">G32</f>
        <v>129.19576</v>
      </c>
      <c r="H27" s="70">
        <f t="shared" si="1"/>
        <v>32.13025615518528</v>
      </c>
      <c r="I27" s="86">
        <f t="shared" si="1"/>
        <v>225.18</v>
      </c>
      <c r="J27" s="86">
        <f t="shared" si="1"/>
        <v>56.000994777418555</v>
      </c>
      <c r="K27" s="86">
        <f t="shared" si="1"/>
        <v>225.18</v>
      </c>
      <c r="L27" s="86">
        <f t="shared" si="1"/>
        <v>56.000994777418555</v>
      </c>
      <c r="M27" s="86"/>
      <c r="N27" s="86"/>
      <c r="O27" s="292"/>
    </row>
    <row r="28" spans="1:15" ht="17.25" customHeight="1">
      <c r="A28" s="287"/>
      <c r="B28" s="289"/>
      <c r="C28" s="262"/>
      <c r="D28" s="262"/>
      <c r="E28" s="19" t="s">
        <v>12</v>
      </c>
      <c r="F28" s="91"/>
      <c r="G28" s="111"/>
      <c r="H28" s="112"/>
      <c r="I28" s="87"/>
      <c r="J28" s="87"/>
      <c r="K28" s="87"/>
      <c r="L28" s="87"/>
      <c r="M28" s="87"/>
      <c r="N28" s="87"/>
      <c r="O28" s="293"/>
    </row>
    <row r="29" spans="1:15" ht="18.75" customHeight="1">
      <c r="A29" s="287"/>
      <c r="B29" s="289"/>
      <c r="C29" s="262"/>
      <c r="D29" s="262"/>
      <c r="E29" s="21" t="s">
        <v>13</v>
      </c>
      <c r="F29" s="89"/>
      <c r="G29" s="90"/>
      <c r="H29" s="88"/>
      <c r="I29" s="86"/>
      <c r="J29" s="86"/>
      <c r="K29" s="86"/>
      <c r="L29" s="86"/>
      <c r="M29" s="86"/>
      <c r="N29" s="86"/>
      <c r="O29" s="293"/>
    </row>
    <row r="30" spans="1:15" ht="38.25">
      <c r="A30" s="287"/>
      <c r="B30" s="289"/>
      <c r="C30" s="262"/>
      <c r="D30" s="262"/>
      <c r="E30" s="22" t="s">
        <v>14</v>
      </c>
      <c r="F30" s="89"/>
      <c r="G30" s="90"/>
      <c r="H30" s="88"/>
      <c r="I30" s="86"/>
      <c r="J30" s="86"/>
      <c r="K30" s="86"/>
      <c r="L30" s="86"/>
      <c r="M30" s="86"/>
      <c r="N30" s="86"/>
      <c r="O30" s="293"/>
    </row>
    <row r="31" spans="1:15" ht="28.5" customHeight="1">
      <c r="A31" s="287"/>
      <c r="B31" s="289"/>
      <c r="C31" s="262"/>
      <c r="D31" s="262"/>
      <c r="E31" s="23" t="s">
        <v>15</v>
      </c>
      <c r="F31" s="89"/>
      <c r="G31" s="90"/>
      <c r="H31" s="88"/>
      <c r="I31" s="86"/>
      <c r="J31" s="86"/>
      <c r="K31" s="86"/>
      <c r="L31" s="86"/>
      <c r="M31" s="86"/>
      <c r="N31" s="86"/>
      <c r="O31" s="293"/>
    </row>
    <row r="32" spans="1:15" ht="15">
      <c r="A32" s="287"/>
      <c r="B32" s="289"/>
      <c r="C32" s="262"/>
      <c r="D32" s="262"/>
      <c r="E32" s="21" t="s">
        <v>16</v>
      </c>
      <c r="F32" s="113">
        <v>402.1</v>
      </c>
      <c r="G32" s="90">
        <f>80+49.19576</f>
        <v>129.19576</v>
      </c>
      <c r="H32" s="88">
        <f>G32/F32%</f>
        <v>32.13025615518528</v>
      </c>
      <c r="I32" s="86">
        <v>225.18</v>
      </c>
      <c r="J32" s="86">
        <f>I32/F32%</f>
        <v>56.000994777418555</v>
      </c>
      <c r="K32" s="86">
        <v>225.18</v>
      </c>
      <c r="L32" s="86">
        <f>K32/F32%</f>
        <v>56.000994777418555</v>
      </c>
      <c r="M32" s="86"/>
      <c r="N32" s="86"/>
      <c r="O32" s="293"/>
    </row>
    <row r="33" spans="1:15" ht="25.5">
      <c r="A33" s="288"/>
      <c r="B33" s="289"/>
      <c r="C33" s="263"/>
      <c r="D33" s="263"/>
      <c r="E33" s="23" t="s">
        <v>17</v>
      </c>
      <c r="F33" s="89"/>
      <c r="G33" s="89"/>
      <c r="H33" s="86"/>
      <c r="I33" s="86"/>
      <c r="J33" s="86"/>
      <c r="K33" s="86"/>
      <c r="L33" s="86"/>
      <c r="M33" s="86"/>
      <c r="N33" s="86"/>
      <c r="O33" s="294"/>
    </row>
    <row r="34" spans="1:15" ht="15">
      <c r="A34" s="295" t="s">
        <v>222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3"/>
      <c r="O34" s="85"/>
    </row>
    <row r="35" spans="1:15" ht="15" customHeight="1">
      <c r="A35" s="284" t="s">
        <v>112</v>
      </c>
      <c r="B35" s="261" t="s">
        <v>92</v>
      </c>
      <c r="C35" s="261" t="s">
        <v>90</v>
      </c>
      <c r="D35" s="261" t="s">
        <v>103</v>
      </c>
      <c r="E35" s="16" t="s">
        <v>11</v>
      </c>
      <c r="F35" s="70">
        <f>SUM(F37:F41)</f>
        <v>52.19</v>
      </c>
      <c r="G35" s="70">
        <f>SUM(G37:G41)</f>
        <v>0</v>
      </c>
      <c r="H35" s="88">
        <f>H30</f>
        <v>0</v>
      </c>
      <c r="I35" s="86">
        <v>7</v>
      </c>
      <c r="J35" s="86">
        <f>J40</f>
        <v>13.412531136232994</v>
      </c>
      <c r="K35" s="86">
        <f>K40</f>
        <v>13.85</v>
      </c>
      <c r="L35" s="86">
        <f>L40</f>
        <v>26.53765089097528</v>
      </c>
      <c r="M35" s="86"/>
      <c r="N35" s="86"/>
      <c r="O35" s="319" t="s">
        <v>169</v>
      </c>
    </row>
    <row r="36" spans="1:15" ht="18" customHeight="1">
      <c r="A36" s="285"/>
      <c r="B36" s="262"/>
      <c r="C36" s="262"/>
      <c r="D36" s="262"/>
      <c r="E36" s="19" t="s">
        <v>12</v>
      </c>
      <c r="F36" s="114"/>
      <c r="G36" s="114"/>
      <c r="H36" s="87"/>
      <c r="I36" s="87"/>
      <c r="J36" s="87"/>
      <c r="K36" s="87"/>
      <c r="L36" s="87"/>
      <c r="M36" s="87"/>
      <c r="N36" s="87"/>
      <c r="O36" s="320"/>
    </row>
    <row r="37" spans="1:15" ht="27.75" customHeight="1">
      <c r="A37" s="285"/>
      <c r="B37" s="262"/>
      <c r="C37" s="262"/>
      <c r="D37" s="262"/>
      <c r="E37" s="21" t="s">
        <v>13</v>
      </c>
      <c r="F37" s="108"/>
      <c r="G37" s="108"/>
      <c r="H37" s="86"/>
      <c r="I37" s="86"/>
      <c r="J37" s="86"/>
      <c r="K37" s="86"/>
      <c r="L37" s="86"/>
      <c r="M37" s="86"/>
      <c r="N37" s="86"/>
      <c r="O37" s="320"/>
    </row>
    <row r="38" spans="1:15" ht="27.75" customHeight="1">
      <c r="A38" s="285"/>
      <c r="B38" s="262"/>
      <c r="C38" s="262"/>
      <c r="D38" s="262"/>
      <c r="E38" s="22" t="s">
        <v>14</v>
      </c>
      <c r="F38" s="108"/>
      <c r="G38" s="108"/>
      <c r="H38" s="86"/>
      <c r="I38" s="86"/>
      <c r="J38" s="86"/>
      <c r="K38" s="86"/>
      <c r="L38" s="86"/>
      <c r="M38" s="86"/>
      <c r="N38" s="86"/>
      <c r="O38" s="320"/>
    </row>
    <row r="39" spans="1:15" ht="27.75" customHeight="1">
      <c r="A39" s="285"/>
      <c r="B39" s="262"/>
      <c r="C39" s="262"/>
      <c r="D39" s="262"/>
      <c r="E39" s="23" t="s">
        <v>15</v>
      </c>
      <c r="F39" s="108"/>
      <c r="G39" s="108"/>
      <c r="H39" s="86"/>
      <c r="I39" s="86"/>
      <c r="J39" s="86"/>
      <c r="K39" s="86"/>
      <c r="L39" s="86"/>
      <c r="M39" s="86"/>
      <c r="N39" s="86"/>
      <c r="O39" s="320"/>
    </row>
    <row r="40" spans="1:15" ht="18.75" customHeight="1">
      <c r="A40" s="285"/>
      <c r="B40" s="262"/>
      <c r="C40" s="262"/>
      <c r="D40" s="262"/>
      <c r="E40" s="21" t="s">
        <v>16</v>
      </c>
      <c r="F40" s="115">
        <v>52.19</v>
      </c>
      <c r="G40" s="108"/>
      <c r="H40" s="88"/>
      <c r="I40" s="86">
        <v>7</v>
      </c>
      <c r="J40" s="86">
        <f>I40/F40%</f>
        <v>13.412531136232994</v>
      </c>
      <c r="K40" s="86">
        <v>13.85</v>
      </c>
      <c r="L40" s="86">
        <f>K40/F40%</f>
        <v>26.53765089097528</v>
      </c>
      <c r="M40" s="86"/>
      <c r="N40" s="86"/>
      <c r="O40" s="320"/>
    </row>
    <row r="41" spans="1:15" ht="27.75" customHeight="1">
      <c r="A41" s="286"/>
      <c r="B41" s="263"/>
      <c r="C41" s="263"/>
      <c r="D41" s="263"/>
      <c r="E41" s="23" t="s">
        <v>17</v>
      </c>
      <c r="F41" s="89"/>
      <c r="G41" s="89"/>
      <c r="H41" s="86"/>
      <c r="I41" s="86"/>
      <c r="J41" s="86"/>
      <c r="K41" s="86"/>
      <c r="L41" s="86"/>
      <c r="M41" s="86"/>
      <c r="N41" s="86"/>
      <c r="O41" s="321"/>
    </row>
    <row r="42" spans="1:15" ht="14.25" customHeight="1">
      <c r="A42" s="349" t="s">
        <v>203</v>
      </c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1"/>
      <c r="O42" s="69"/>
    </row>
    <row r="43" spans="1:15" ht="14.25" customHeight="1">
      <c r="A43" s="284" t="s">
        <v>113</v>
      </c>
      <c r="B43" s="241" t="s">
        <v>30</v>
      </c>
      <c r="C43" s="261" t="s">
        <v>39</v>
      </c>
      <c r="D43" s="261" t="s">
        <v>39</v>
      </c>
      <c r="E43" s="16" t="s">
        <v>11</v>
      </c>
      <c r="F43" s="70">
        <f>SUM(F45:F49)</f>
        <v>601.51</v>
      </c>
      <c r="G43" s="70">
        <f>SUM(G45:G49)</f>
        <v>149.71</v>
      </c>
      <c r="H43" s="88">
        <f>G43/F43%</f>
        <v>24.889029276321256</v>
      </c>
      <c r="I43" s="86">
        <f>SUM(I45:I49)</f>
        <v>290.16</v>
      </c>
      <c r="J43" s="86">
        <f>SUM(J45:J49)</f>
        <v>48.23859952452993</v>
      </c>
      <c r="K43" s="86">
        <f>K48</f>
        <v>411.52</v>
      </c>
      <c r="L43" s="86">
        <f>L48</f>
        <v>68.41449019966417</v>
      </c>
      <c r="M43" s="86"/>
      <c r="N43" s="86"/>
      <c r="O43" s="292"/>
    </row>
    <row r="44" spans="1:15" ht="18" customHeight="1">
      <c r="A44" s="287"/>
      <c r="B44" s="289"/>
      <c r="C44" s="262"/>
      <c r="D44" s="262"/>
      <c r="E44" s="19" t="s">
        <v>12</v>
      </c>
      <c r="F44" s="91"/>
      <c r="G44" s="91"/>
      <c r="H44" s="87"/>
      <c r="I44" s="87"/>
      <c r="J44" s="87"/>
      <c r="K44" s="87"/>
      <c r="L44" s="87"/>
      <c r="M44" s="87"/>
      <c r="N44" s="87"/>
      <c r="O44" s="293"/>
    </row>
    <row r="45" spans="1:15" ht="26.25" customHeight="1">
      <c r="A45" s="287"/>
      <c r="B45" s="289"/>
      <c r="C45" s="262"/>
      <c r="D45" s="262"/>
      <c r="E45" s="21" t="s">
        <v>13</v>
      </c>
      <c r="F45" s="89"/>
      <c r="G45" s="89"/>
      <c r="H45" s="86"/>
      <c r="I45" s="86"/>
      <c r="J45" s="86"/>
      <c r="K45" s="86"/>
      <c r="L45" s="86"/>
      <c r="M45" s="86"/>
      <c r="N45" s="86"/>
      <c r="O45" s="293"/>
    </row>
    <row r="46" spans="1:15" ht="24.75" customHeight="1">
      <c r="A46" s="287"/>
      <c r="B46" s="289"/>
      <c r="C46" s="262"/>
      <c r="D46" s="262"/>
      <c r="E46" s="22" t="s">
        <v>14</v>
      </c>
      <c r="F46" s="89"/>
      <c r="G46" s="89"/>
      <c r="H46" s="86"/>
      <c r="I46" s="86"/>
      <c r="J46" s="86"/>
      <c r="K46" s="86"/>
      <c r="L46" s="86"/>
      <c r="M46" s="86"/>
      <c r="N46" s="86"/>
      <c r="O46" s="293"/>
    </row>
    <row r="47" spans="1:15" ht="27.75" customHeight="1">
      <c r="A47" s="287"/>
      <c r="B47" s="289"/>
      <c r="C47" s="262"/>
      <c r="D47" s="262"/>
      <c r="E47" s="23" t="s">
        <v>15</v>
      </c>
      <c r="F47" s="89"/>
      <c r="G47" s="89"/>
      <c r="H47" s="86"/>
      <c r="I47" s="86"/>
      <c r="J47" s="86"/>
      <c r="K47" s="86"/>
      <c r="L47" s="86"/>
      <c r="M47" s="86"/>
      <c r="N47" s="86"/>
      <c r="O47" s="293"/>
    </row>
    <row r="48" spans="1:15" ht="18" customHeight="1">
      <c r="A48" s="287"/>
      <c r="B48" s="289"/>
      <c r="C48" s="262"/>
      <c r="D48" s="262"/>
      <c r="E48" s="21" t="s">
        <v>16</v>
      </c>
      <c r="F48" s="127">
        <v>601.51</v>
      </c>
      <c r="G48" s="90">
        <v>149.71</v>
      </c>
      <c r="H48" s="88">
        <f>G48/F48%</f>
        <v>24.889029276321256</v>
      </c>
      <c r="I48" s="86">
        <v>290.16</v>
      </c>
      <c r="J48" s="86">
        <f>I48/F48%</f>
        <v>48.23859952452993</v>
      </c>
      <c r="K48" s="86">
        <v>411.52</v>
      </c>
      <c r="L48" s="86">
        <f>K48/F48%</f>
        <v>68.41449019966417</v>
      </c>
      <c r="M48" s="86"/>
      <c r="N48" s="86"/>
      <c r="O48" s="293"/>
    </row>
    <row r="49" spans="1:15" ht="24" customHeight="1">
      <c r="A49" s="288"/>
      <c r="B49" s="289"/>
      <c r="C49" s="263"/>
      <c r="D49" s="263"/>
      <c r="E49" s="23" t="s">
        <v>17</v>
      </c>
      <c r="F49" s="89"/>
      <c r="G49" s="89"/>
      <c r="H49" s="86"/>
      <c r="I49" s="86"/>
      <c r="J49" s="86"/>
      <c r="K49" s="86"/>
      <c r="L49" s="86"/>
      <c r="M49" s="86"/>
      <c r="N49" s="86"/>
      <c r="O49" s="294"/>
    </row>
    <row r="50" spans="1:15" ht="28.5" customHeight="1">
      <c r="A50" s="295" t="s">
        <v>165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3"/>
    </row>
    <row r="51" spans="1:15" ht="15" customHeight="1">
      <c r="A51" s="284" t="s">
        <v>114</v>
      </c>
      <c r="B51" s="261" t="s">
        <v>53</v>
      </c>
      <c r="C51" s="261" t="s">
        <v>152</v>
      </c>
      <c r="D51" s="261" t="s">
        <v>152</v>
      </c>
      <c r="E51" s="16" t="s">
        <v>11</v>
      </c>
      <c r="F51" s="70">
        <f>SUM(F53:F57)</f>
        <v>90</v>
      </c>
      <c r="G51" s="70">
        <f>SUM(G53:G57)</f>
        <v>0</v>
      </c>
      <c r="H51" s="88">
        <f>G51/F51%</f>
        <v>0</v>
      </c>
      <c r="I51" s="86">
        <f>SUM(I53:I57)</f>
        <v>30</v>
      </c>
      <c r="J51" s="86">
        <f>SUM(J53:J57)</f>
        <v>33.333333333333336</v>
      </c>
      <c r="K51" s="86">
        <v>89</v>
      </c>
      <c r="L51" s="86">
        <f>L56</f>
        <v>98.88888888888889</v>
      </c>
      <c r="M51" s="86"/>
      <c r="N51" s="86"/>
      <c r="O51" s="319"/>
    </row>
    <row r="52" spans="1:15" ht="18" customHeight="1">
      <c r="A52" s="285"/>
      <c r="B52" s="262"/>
      <c r="C52" s="262"/>
      <c r="D52" s="262"/>
      <c r="E52" s="19" t="s">
        <v>12</v>
      </c>
      <c r="F52" s="91"/>
      <c r="G52" s="91"/>
      <c r="H52" s="87"/>
      <c r="I52" s="87"/>
      <c r="J52" s="87"/>
      <c r="K52" s="87"/>
      <c r="L52" s="87"/>
      <c r="M52" s="87"/>
      <c r="N52" s="87"/>
      <c r="O52" s="320"/>
    </row>
    <row r="53" spans="1:15" ht="27" customHeight="1">
      <c r="A53" s="285"/>
      <c r="B53" s="262"/>
      <c r="C53" s="262"/>
      <c r="D53" s="262"/>
      <c r="E53" s="21" t="s">
        <v>13</v>
      </c>
      <c r="F53" s="89"/>
      <c r="G53" s="89"/>
      <c r="H53" s="86"/>
      <c r="I53" s="86"/>
      <c r="J53" s="86"/>
      <c r="K53" s="86"/>
      <c r="L53" s="86"/>
      <c r="M53" s="86"/>
      <c r="N53" s="86"/>
      <c r="O53" s="320"/>
    </row>
    <row r="54" spans="1:15" ht="27" customHeight="1">
      <c r="A54" s="285"/>
      <c r="B54" s="262"/>
      <c r="C54" s="262"/>
      <c r="D54" s="262"/>
      <c r="E54" s="52" t="s">
        <v>14</v>
      </c>
      <c r="F54" s="89"/>
      <c r="G54" s="89"/>
      <c r="H54" s="86"/>
      <c r="I54" s="86"/>
      <c r="J54" s="86"/>
      <c r="K54" s="86"/>
      <c r="L54" s="86"/>
      <c r="M54" s="86"/>
      <c r="N54" s="86"/>
      <c r="O54" s="320"/>
    </row>
    <row r="55" spans="1:15" ht="27" customHeight="1">
      <c r="A55" s="285"/>
      <c r="B55" s="262"/>
      <c r="C55" s="262"/>
      <c r="D55" s="262"/>
      <c r="E55" s="53" t="s">
        <v>15</v>
      </c>
      <c r="F55" s="89"/>
      <c r="G55" s="89"/>
      <c r="H55" s="86"/>
      <c r="I55" s="86"/>
      <c r="J55" s="86"/>
      <c r="K55" s="86"/>
      <c r="L55" s="86"/>
      <c r="M55" s="86"/>
      <c r="N55" s="86"/>
      <c r="O55" s="320"/>
    </row>
    <row r="56" spans="1:15" ht="15.75" customHeight="1">
      <c r="A56" s="285"/>
      <c r="B56" s="262"/>
      <c r="C56" s="262"/>
      <c r="D56" s="262"/>
      <c r="E56" s="21" t="s">
        <v>16</v>
      </c>
      <c r="F56" s="107">
        <v>90</v>
      </c>
      <c r="G56" s="89"/>
      <c r="H56" s="88"/>
      <c r="I56" s="86">
        <v>30</v>
      </c>
      <c r="J56" s="86">
        <f>I56/F56%</f>
        <v>33.333333333333336</v>
      </c>
      <c r="K56" s="86">
        <v>89</v>
      </c>
      <c r="L56" s="86">
        <f>K56/F56%</f>
        <v>98.88888888888889</v>
      </c>
      <c r="M56" s="86"/>
      <c r="N56" s="86"/>
      <c r="O56" s="320"/>
    </row>
    <row r="57" spans="1:15" ht="27" customHeight="1">
      <c r="A57" s="286"/>
      <c r="B57" s="263"/>
      <c r="C57" s="263"/>
      <c r="D57" s="263"/>
      <c r="E57" s="23" t="s">
        <v>17</v>
      </c>
      <c r="F57" s="89"/>
      <c r="G57" s="89"/>
      <c r="H57" s="86"/>
      <c r="I57" s="86"/>
      <c r="J57" s="86"/>
      <c r="K57" s="86"/>
      <c r="L57" s="86"/>
      <c r="M57" s="86"/>
      <c r="N57" s="86"/>
      <c r="O57" s="321"/>
    </row>
    <row r="58" spans="1:15" ht="15" customHeight="1">
      <c r="A58" s="300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2"/>
    </row>
    <row r="59" spans="1:15" ht="15" customHeight="1">
      <c r="A59" s="242" t="s">
        <v>115</v>
      </c>
      <c r="B59" s="256" t="s">
        <v>151</v>
      </c>
      <c r="C59" s="256" t="s">
        <v>80</v>
      </c>
      <c r="D59" s="256" t="s">
        <v>80</v>
      </c>
      <c r="E59" s="191" t="s">
        <v>11</v>
      </c>
      <c r="F59" s="207">
        <f>F64</f>
        <v>1099.67</v>
      </c>
      <c r="G59" s="208"/>
      <c r="H59" s="208"/>
      <c r="I59" s="225">
        <v>1099.67</v>
      </c>
      <c r="J59" s="207">
        <v>100</v>
      </c>
      <c r="K59" s="225">
        <v>1099.67</v>
      </c>
      <c r="L59" s="207">
        <v>100</v>
      </c>
      <c r="M59" s="187"/>
      <c r="N59" s="187"/>
      <c r="O59" s="303"/>
    </row>
    <row r="60" spans="1:15" ht="15" customHeight="1">
      <c r="A60" s="242"/>
      <c r="B60" s="256"/>
      <c r="C60" s="256"/>
      <c r="D60" s="256"/>
      <c r="E60" s="197" t="s">
        <v>12</v>
      </c>
      <c r="F60" s="187"/>
      <c r="G60" s="187"/>
      <c r="H60" s="187"/>
      <c r="I60" s="187"/>
      <c r="J60" s="187"/>
      <c r="K60" s="187"/>
      <c r="L60" s="187"/>
      <c r="M60" s="187"/>
      <c r="N60" s="187"/>
      <c r="O60" s="304"/>
    </row>
    <row r="61" spans="1:15" ht="15" customHeight="1">
      <c r="A61" s="242"/>
      <c r="B61" s="256"/>
      <c r="C61" s="256"/>
      <c r="D61" s="256"/>
      <c r="E61" s="198" t="s">
        <v>13</v>
      </c>
      <c r="F61" s="187"/>
      <c r="G61" s="187"/>
      <c r="H61" s="187"/>
      <c r="I61" s="187"/>
      <c r="J61" s="187"/>
      <c r="K61" s="187"/>
      <c r="L61" s="187"/>
      <c r="M61" s="187"/>
      <c r="N61" s="187"/>
      <c r="O61" s="304"/>
    </row>
    <row r="62" spans="1:15" ht="30" customHeight="1">
      <c r="A62" s="242"/>
      <c r="B62" s="256"/>
      <c r="C62" s="256"/>
      <c r="D62" s="256"/>
      <c r="E62" s="199" t="s">
        <v>14</v>
      </c>
      <c r="F62" s="187"/>
      <c r="G62" s="187"/>
      <c r="H62" s="187"/>
      <c r="I62" s="187"/>
      <c r="J62" s="187"/>
      <c r="K62" s="187"/>
      <c r="L62" s="187"/>
      <c r="M62" s="187"/>
      <c r="N62" s="187"/>
      <c r="O62" s="304"/>
    </row>
    <row r="63" spans="1:15" ht="27" customHeight="1">
      <c r="A63" s="242"/>
      <c r="B63" s="256"/>
      <c r="C63" s="256"/>
      <c r="D63" s="256"/>
      <c r="E63" s="200" t="s">
        <v>15</v>
      </c>
      <c r="F63" s="187"/>
      <c r="G63" s="187"/>
      <c r="H63" s="187"/>
      <c r="I63" s="187"/>
      <c r="J63" s="187"/>
      <c r="K63" s="187"/>
      <c r="L63" s="187"/>
      <c r="M63" s="187"/>
      <c r="N63" s="187"/>
      <c r="O63" s="304"/>
    </row>
    <row r="64" spans="1:15" ht="19.5" customHeight="1">
      <c r="A64" s="242"/>
      <c r="B64" s="256"/>
      <c r="C64" s="256"/>
      <c r="D64" s="256"/>
      <c r="E64" s="198" t="s">
        <v>16</v>
      </c>
      <c r="F64" s="209">
        <v>1099.67</v>
      </c>
      <c r="G64" s="187"/>
      <c r="H64" s="187"/>
      <c r="I64" s="187">
        <v>1099.67</v>
      </c>
      <c r="J64" s="186">
        <v>100</v>
      </c>
      <c r="K64" s="187">
        <v>1099.67</v>
      </c>
      <c r="L64" s="186">
        <v>100</v>
      </c>
      <c r="M64" s="187"/>
      <c r="N64" s="187"/>
      <c r="O64" s="304"/>
    </row>
    <row r="65" spans="1:15" ht="23.25" customHeight="1">
      <c r="A65" s="242"/>
      <c r="B65" s="256"/>
      <c r="C65" s="256"/>
      <c r="D65" s="256"/>
      <c r="E65" s="201" t="s">
        <v>17</v>
      </c>
      <c r="F65" s="187"/>
      <c r="G65" s="187"/>
      <c r="H65" s="187"/>
      <c r="I65" s="187"/>
      <c r="J65" s="187"/>
      <c r="K65" s="187"/>
      <c r="L65" s="187"/>
      <c r="M65" s="187"/>
      <c r="N65" s="187"/>
      <c r="O65" s="305"/>
    </row>
    <row r="66" spans="1:15" ht="18" customHeight="1">
      <c r="A66" s="295" t="s">
        <v>223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3"/>
    </row>
    <row r="67" spans="1:15" ht="15" customHeight="1">
      <c r="A67" s="284" t="s">
        <v>150</v>
      </c>
      <c r="B67" s="326" t="s">
        <v>153</v>
      </c>
      <c r="C67" s="261" t="s">
        <v>154</v>
      </c>
      <c r="D67" s="261" t="s">
        <v>152</v>
      </c>
      <c r="E67" s="191" t="s">
        <v>11</v>
      </c>
      <c r="F67" s="186">
        <v>30</v>
      </c>
      <c r="G67" s="187"/>
      <c r="H67" s="187"/>
      <c r="I67" s="186">
        <v>0</v>
      </c>
      <c r="J67" s="187"/>
      <c r="K67" s="207">
        <f>K72</f>
        <v>9</v>
      </c>
      <c r="L67" s="207">
        <f>L72</f>
        <v>30</v>
      </c>
      <c r="M67" s="187"/>
      <c r="N67" s="187"/>
      <c r="O67" s="257" t="s">
        <v>224</v>
      </c>
    </row>
    <row r="68" spans="1:15" ht="15" customHeight="1">
      <c r="A68" s="285"/>
      <c r="B68" s="329"/>
      <c r="C68" s="262"/>
      <c r="D68" s="262"/>
      <c r="E68" s="19" t="s">
        <v>12</v>
      </c>
      <c r="F68" s="186"/>
      <c r="G68" s="187"/>
      <c r="H68" s="187"/>
      <c r="I68" s="187"/>
      <c r="J68" s="187"/>
      <c r="K68" s="187"/>
      <c r="L68" s="187"/>
      <c r="M68" s="187"/>
      <c r="N68" s="187"/>
      <c r="O68" s="258"/>
    </row>
    <row r="69" spans="1:15" ht="15" customHeight="1">
      <c r="A69" s="285"/>
      <c r="B69" s="329"/>
      <c r="C69" s="262"/>
      <c r="D69" s="262"/>
      <c r="E69" s="192" t="s">
        <v>13</v>
      </c>
      <c r="F69" s="186"/>
      <c r="G69" s="187"/>
      <c r="H69" s="187"/>
      <c r="I69" s="187"/>
      <c r="J69" s="187"/>
      <c r="K69" s="187"/>
      <c r="L69" s="187"/>
      <c r="M69" s="187"/>
      <c r="N69" s="187"/>
      <c r="O69" s="258"/>
    </row>
    <row r="70" spans="1:15" ht="15" customHeight="1">
      <c r="A70" s="285"/>
      <c r="B70" s="329"/>
      <c r="C70" s="262"/>
      <c r="D70" s="262"/>
      <c r="E70" s="193" t="s">
        <v>14</v>
      </c>
      <c r="F70" s="186"/>
      <c r="G70" s="187"/>
      <c r="H70" s="187"/>
      <c r="I70" s="187"/>
      <c r="J70" s="187"/>
      <c r="K70" s="187"/>
      <c r="L70" s="187"/>
      <c r="M70" s="187"/>
      <c r="N70" s="187"/>
      <c r="O70" s="258"/>
    </row>
    <row r="71" spans="1:15" ht="24" customHeight="1">
      <c r="A71" s="285"/>
      <c r="B71" s="329"/>
      <c r="C71" s="262"/>
      <c r="D71" s="262"/>
      <c r="E71" s="194" t="s">
        <v>15</v>
      </c>
      <c r="F71" s="186"/>
      <c r="G71" s="187"/>
      <c r="H71" s="187"/>
      <c r="I71" s="187"/>
      <c r="J71" s="187"/>
      <c r="K71" s="187"/>
      <c r="L71" s="187"/>
      <c r="M71" s="187"/>
      <c r="N71" s="187"/>
      <c r="O71" s="258"/>
    </row>
    <row r="72" spans="1:15" ht="19.5" customHeight="1">
      <c r="A72" s="285"/>
      <c r="B72" s="329"/>
      <c r="C72" s="262"/>
      <c r="D72" s="262"/>
      <c r="E72" s="192" t="s">
        <v>16</v>
      </c>
      <c r="F72" s="186">
        <v>30</v>
      </c>
      <c r="G72" s="187"/>
      <c r="H72" s="187"/>
      <c r="I72" s="187"/>
      <c r="J72" s="187"/>
      <c r="K72" s="186">
        <v>9</v>
      </c>
      <c r="L72" s="186">
        <f>K72/F72%</f>
        <v>30</v>
      </c>
      <c r="M72" s="187"/>
      <c r="N72" s="187"/>
      <c r="O72" s="258"/>
    </row>
    <row r="73" spans="1:15" ht="21.75" customHeight="1">
      <c r="A73" s="286"/>
      <c r="B73" s="332"/>
      <c r="C73" s="263"/>
      <c r="D73" s="263"/>
      <c r="E73" s="195" t="s">
        <v>17</v>
      </c>
      <c r="F73" s="186"/>
      <c r="G73" s="187"/>
      <c r="H73" s="187"/>
      <c r="I73" s="187"/>
      <c r="J73" s="187"/>
      <c r="K73" s="187"/>
      <c r="L73" s="187"/>
      <c r="M73" s="187"/>
      <c r="N73" s="187"/>
      <c r="O73" s="259"/>
    </row>
    <row r="74" spans="1:15" ht="15" customHeight="1">
      <c r="A74" s="295"/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3"/>
    </row>
    <row r="75" spans="1:15" ht="15" customHeight="1">
      <c r="A75" s="284" t="s">
        <v>177</v>
      </c>
      <c r="B75" s="326" t="s">
        <v>178</v>
      </c>
      <c r="C75" s="261" t="s">
        <v>179</v>
      </c>
      <c r="D75" s="261" t="s">
        <v>179</v>
      </c>
      <c r="E75" s="191" t="s">
        <v>11</v>
      </c>
      <c r="F75" s="186">
        <f>F80</f>
        <v>4600</v>
      </c>
      <c r="G75" s="187"/>
      <c r="H75" s="187"/>
      <c r="I75" s="186"/>
      <c r="J75" s="187"/>
      <c r="K75" s="207">
        <f>K80</f>
        <v>3932.84</v>
      </c>
      <c r="L75" s="226">
        <f>L80</f>
        <v>85.49652173913044</v>
      </c>
      <c r="M75" s="187"/>
      <c r="N75" s="187"/>
      <c r="O75" s="257"/>
    </row>
    <row r="76" spans="1:15" ht="15" customHeight="1">
      <c r="A76" s="285"/>
      <c r="B76" s="329"/>
      <c r="C76" s="262"/>
      <c r="D76" s="262"/>
      <c r="E76" s="19" t="s">
        <v>12</v>
      </c>
      <c r="F76" s="186"/>
      <c r="G76" s="187"/>
      <c r="H76" s="187"/>
      <c r="I76" s="187"/>
      <c r="J76" s="187"/>
      <c r="K76" s="187"/>
      <c r="L76" s="187"/>
      <c r="M76" s="187"/>
      <c r="N76" s="187"/>
      <c r="O76" s="258"/>
    </row>
    <row r="77" spans="1:15" ht="15" customHeight="1">
      <c r="A77" s="285"/>
      <c r="B77" s="329"/>
      <c r="C77" s="262"/>
      <c r="D77" s="262"/>
      <c r="E77" s="192" t="s">
        <v>13</v>
      </c>
      <c r="F77" s="186"/>
      <c r="G77" s="187"/>
      <c r="H77" s="187"/>
      <c r="I77" s="187"/>
      <c r="J77" s="187"/>
      <c r="K77" s="187"/>
      <c r="L77" s="187"/>
      <c r="M77" s="187"/>
      <c r="N77" s="187"/>
      <c r="O77" s="258"/>
    </row>
    <row r="78" spans="1:15" ht="15" customHeight="1">
      <c r="A78" s="285"/>
      <c r="B78" s="329"/>
      <c r="C78" s="262"/>
      <c r="D78" s="262"/>
      <c r="E78" s="193" t="s">
        <v>14</v>
      </c>
      <c r="F78" s="186"/>
      <c r="G78" s="187"/>
      <c r="H78" s="187"/>
      <c r="I78" s="187"/>
      <c r="J78" s="187"/>
      <c r="K78" s="187"/>
      <c r="L78" s="187"/>
      <c r="M78" s="187"/>
      <c r="N78" s="187"/>
      <c r="O78" s="258"/>
    </row>
    <row r="79" spans="1:15" ht="24" customHeight="1">
      <c r="A79" s="285"/>
      <c r="B79" s="329"/>
      <c r="C79" s="262"/>
      <c r="D79" s="262"/>
      <c r="E79" s="194" t="s">
        <v>15</v>
      </c>
      <c r="F79" s="186"/>
      <c r="G79" s="187"/>
      <c r="H79" s="187"/>
      <c r="I79" s="187"/>
      <c r="J79" s="187"/>
      <c r="K79" s="187"/>
      <c r="L79" s="187"/>
      <c r="M79" s="187"/>
      <c r="N79" s="187"/>
      <c r="O79" s="258"/>
    </row>
    <row r="80" spans="1:15" ht="18" customHeight="1">
      <c r="A80" s="285"/>
      <c r="B80" s="329"/>
      <c r="C80" s="262"/>
      <c r="D80" s="262"/>
      <c r="E80" s="192" t="s">
        <v>16</v>
      </c>
      <c r="F80" s="186">
        <v>4600</v>
      </c>
      <c r="G80" s="187"/>
      <c r="H80" s="187"/>
      <c r="I80" s="187"/>
      <c r="J80" s="187"/>
      <c r="K80" s="186">
        <v>3932.84</v>
      </c>
      <c r="L80" s="227">
        <f>K80/F80%</f>
        <v>85.49652173913044</v>
      </c>
      <c r="M80" s="187"/>
      <c r="N80" s="187"/>
      <c r="O80" s="258"/>
    </row>
    <row r="81" spans="1:15" ht="21.75" customHeight="1">
      <c r="A81" s="286"/>
      <c r="B81" s="332"/>
      <c r="C81" s="263"/>
      <c r="D81" s="263"/>
      <c r="E81" s="195" t="s">
        <v>17</v>
      </c>
      <c r="F81" s="186"/>
      <c r="G81" s="187"/>
      <c r="H81" s="187"/>
      <c r="I81" s="187"/>
      <c r="J81" s="187"/>
      <c r="K81" s="187"/>
      <c r="L81" s="187"/>
      <c r="M81" s="187"/>
      <c r="N81" s="187"/>
      <c r="O81" s="259"/>
    </row>
    <row r="82" spans="1:15" ht="15" customHeight="1">
      <c r="A82" s="300" t="s">
        <v>225</v>
      </c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188"/>
    </row>
    <row r="83" spans="1:15" ht="26.25" customHeight="1">
      <c r="A83" s="325" t="s">
        <v>31</v>
      </c>
      <c r="B83" s="326"/>
      <c r="C83" s="326"/>
      <c r="D83" s="327"/>
      <c r="E83" s="26" t="s">
        <v>18</v>
      </c>
      <c r="F83" s="70">
        <f>SUM(F85:F89)</f>
        <v>6875.47</v>
      </c>
      <c r="G83" s="70">
        <f>SUM(G85:G89)</f>
        <v>278.90576</v>
      </c>
      <c r="H83" s="153">
        <f>G83/F83%</f>
        <v>4.056533735148288</v>
      </c>
      <c r="I83" s="153">
        <f>I88</f>
        <v>1652.0100000000002</v>
      </c>
      <c r="J83" s="153">
        <f>J88</f>
        <v>24.02759374995455</v>
      </c>
      <c r="K83" s="99">
        <f>K88</f>
        <v>5781.06</v>
      </c>
      <c r="L83" s="99">
        <f>L88</f>
        <v>84.0823972761135</v>
      </c>
      <c r="M83" s="99"/>
      <c r="N83" s="100"/>
      <c r="O83" s="322"/>
    </row>
    <row r="84" spans="1:15" ht="17.25" customHeight="1">
      <c r="A84" s="328"/>
      <c r="B84" s="329"/>
      <c r="C84" s="329"/>
      <c r="D84" s="330"/>
      <c r="E84" s="28" t="s">
        <v>12</v>
      </c>
      <c r="F84" s="117"/>
      <c r="G84" s="117"/>
      <c r="H84" s="154"/>
      <c r="I84" s="155"/>
      <c r="J84" s="155"/>
      <c r="K84" s="118"/>
      <c r="L84" s="118"/>
      <c r="M84" s="118"/>
      <c r="N84" s="119"/>
      <c r="O84" s="323"/>
    </row>
    <row r="85" spans="1:15" ht="25.5">
      <c r="A85" s="328"/>
      <c r="B85" s="329"/>
      <c r="C85" s="329"/>
      <c r="D85" s="330"/>
      <c r="E85" s="31" t="s">
        <v>13</v>
      </c>
      <c r="F85" s="108"/>
      <c r="G85" s="120"/>
      <c r="H85" s="156"/>
      <c r="I85" s="120"/>
      <c r="J85" s="156"/>
      <c r="K85" s="101"/>
      <c r="L85" s="96"/>
      <c r="M85" s="101"/>
      <c r="N85" s="96"/>
      <c r="O85" s="324"/>
    </row>
    <row r="86" spans="1:15" ht="24" customHeight="1">
      <c r="A86" s="328"/>
      <c r="B86" s="329"/>
      <c r="C86" s="329"/>
      <c r="D86" s="330"/>
      <c r="E86" s="24" t="s">
        <v>14</v>
      </c>
      <c r="F86" s="108"/>
      <c r="G86" s="121"/>
      <c r="H86" s="157"/>
      <c r="I86" s="121"/>
      <c r="J86" s="158"/>
      <c r="K86" s="97"/>
      <c r="L86" s="98"/>
      <c r="M86" s="97"/>
      <c r="N86" s="98"/>
      <c r="O86" s="324"/>
    </row>
    <row r="87" spans="1:15" ht="25.5" customHeight="1">
      <c r="A87" s="328"/>
      <c r="B87" s="329"/>
      <c r="C87" s="329"/>
      <c r="D87" s="330"/>
      <c r="E87" s="47" t="s">
        <v>15</v>
      </c>
      <c r="F87" s="108"/>
      <c r="G87" s="123"/>
      <c r="H87" s="123"/>
      <c r="I87" s="123"/>
      <c r="J87" s="123"/>
      <c r="K87" s="88"/>
      <c r="L87" s="88"/>
      <c r="M87" s="88"/>
      <c r="N87" s="88"/>
      <c r="O87" s="324"/>
    </row>
    <row r="88" spans="1:15" ht="15">
      <c r="A88" s="328"/>
      <c r="B88" s="329"/>
      <c r="C88" s="329"/>
      <c r="D88" s="330"/>
      <c r="E88" s="31" t="s">
        <v>16</v>
      </c>
      <c r="F88" s="124">
        <f>F56+F48+F40+F32+F80+F64+F72</f>
        <v>6875.47</v>
      </c>
      <c r="G88" s="124">
        <f>G56+G48+G40+G32</f>
        <v>278.90576</v>
      </c>
      <c r="H88" s="124">
        <f>G88/F88%</f>
        <v>4.056533735148288</v>
      </c>
      <c r="I88" s="120">
        <f>I64+I56+I48+I32+I40+I72+I80</f>
        <v>1652.0100000000002</v>
      </c>
      <c r="J88" s="120">
        <f>I88/F88%</f>
        <v>24.02759374995455</v>
      </c>
      <c r="K88" s="101">
        <f>K64+K56+K48+K32+K40+K72+K80</f>
        <v>5781.06</v>
      </c>
      <c r="L88" s="96">
        <f>K88/F88%</f>
        <v>84.0823972761135</v>
      </c>
      <c r="M88" s="101"/>
      <c r="N88" s="96"/>
      <c r="O88" s="324"/>
    </row>
    <row r="89" spans="1:15" ht="25.5">
      <c r="A89" s="331"/>
      <c r="B89" s="332"/>
      <c r="C89" s="332"/>
      <c r="D89" s="333"/>
      <c r="E89" s="47" t="s">
        <v>17</v>
      </c>
      <c r="F89" s="89"/>
      <c r="G89" s="95"/>
      <c r="H89" s="104"/>
      <c r="I89" s="125"/>
      <c r="J89" s="96"/>
      <c r="K89" s="95"/>
      <c r="L89" s="96"/>
      <c r="M89" s="95"/>
      <c r="N89" s="96"/>
      <c r="O89" s="324"/>
    </row>
    <row r="90" spans="1:14" ht="14.25" customHeight="1">
      <c r="A90" s="306" t="s">
        <v>180</v>
      </c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8"/>
    </row>
    <row r="91" spans="1:15" ht="15">
      <c r="A91" s="284" t="s">
        <v>61</v>
      </c>
      <c r="B91" s="241" t="s">
        <v>128</v>
      </c>
      <c r="C91" s="261" t="s">
        <v>39</v>
      </c>
      <c r="D91" s="261" t="s">
        <v>79</v>
      </c>
      <c r="E91" s="51" t="s">
        <v>11</v>
      </c>
      <c r="F91" s="70">
        <f>SUM(F93:F97)</f>
        <v>5782.2300000000005</v>
      </c>
      <c r="G91" s="70">
        <f>G96</f>
        <v>1917.07</v>
      </c>
      <c r="H91" s="70">
        <f>H96</f>
        <v>33.15450959231991</v>
      </c>
      <c r="I91" s="86">
        <f>I96</f>
        <v>2933.9300000000003</v>
      </c>
      <c r="J91" s="86">
        <f>J96</f>
        <v>50.740458266101484</v>
      </c>
      <c r="K91" s="86"/>
      <c r="L91" s="86"/>
      <c r="M91" s="86"/>
      <c r="N91" s="86"/>
      <c r="O91" s="290"/>
    </row>
    <row r="92" spans="1:15" ht="18" customHeight="1">
      <c r="A92" s="287"/>
      <c r="B92" s="289"/>
      <c r="C92" s="262"/>
      <c r="D92" s="262"/>
      <c r="E92" s="19" t="s">
        <v>12</v>
      </c>
      <c r="F92" s="114"/>
      <c r="G92" s="114"/>
      <c r="H92" s="87"/>
      <c r="I92" s="87"/>
      <c r="J92" s="87"/>
      <c r="K92" s="87"/>
      <c r="L92" s="87"/>
      <c r="M92" s="87"/>
      <c r="N92" s="87"/>
      <c r="O92" s="249"/>
    </row>
    <row r="93" spans="1:15" ht="26.25" customHeight="1">
      <c r="A93" s="287"/>
      <c r="B93" s="289"/>
      <c r="C93" s="262"/>
      <c r="D93" s="262"/>
      <c r="E93" s="21" t="s">
        <v>13</v>
      </c>
      <c r="F93" s="108"/>
      <c r="G93" s="108"/>
      <c r="H93" s="86"/>
      <c r="I93" s="86"/>
      <c r="J93" s="86"/>
      <c r="K93" s="86"/>
      <c r="L93" s="86"/>
      <c r="M93" s="86"/>
      <c r="N93" s="86"/>
      <c r="O93" s="249"/>
    </row>
    <row r="94" spans="1:15" ht="26.25" customHeight="1">
      <c r="A94" s="287"/>
      <c r="B94" s="289"/>
      <c r="C94" s="262"/>
      <c r="D94" s="262"/>
      <c r="E94" s="22" t="s">
        <v>14</v>
      </c>
      <c r="F94" s="123"/>
      <c r="G94" s="123"/>
      <c r="H94" s="123"/>
      <c r="I94" s="123"/>
      <c r="J94" s="123"/>
      <c r="K94" s="86"/>
      <c r="L94" s="86"/>
      <c r="M94" s="86"/>
      <c r="N94" s="86"/>
      <c r="O94" s="249"/>
    </row>
    <row r="95" spans="1:15" ht="23.25" customHeight="1">
      <c r="A95" s="287"/>
      <c r="B95" s="289"/>
      <c r="C95" s="262"/>
      <c r="D95" s="262"/>
      <c r="E95" s="23" t="s">
        <v>15</v>
      </c>
      <c r="F95" s="123"/>
      <c r="G95" s="123"/>
      <c r="H95" s="88"/>
      <c r="I95" s="88"/>
      <c r="J95" s="88"/>
      <c r="K95" s="86"/>
      <c r="L95" s="86"/>
      <c r="M95" s="86"/>
      <c r="N95" s="86"/>
      <c r="O95" s="249"/>
    </row>
    <row r="96" spans="1:15" ht="18.75" customHeight="1">
      <c r="A96" s="287"/>
      <c r="B96" s="289"/>
      <c r="C96" s="262"/>
      <c r="D96" s="262"/>
      <c r="E96" s="21" t="s">
        <v>16</v>
      </c>
      <c r="F96" s="126">
        <f>F104+F112+F127+F143+F151+F183+F191+F167</f>
        <v>5782.2300000000005</v>
      </c>
      <c r="G96" s="126">
        <f>G104+G112+G120+G127+G143+G151+G183</f>
        <v>1917.07</v>
      </c>
      <c r="H96" s="126">
        <f>G96/F96%</f>
        <v>33.15450959231991</v>
      </c>
      <c r="I96" s="126">
        <f>I207</f>
        <v>2933.9300000000003</v>
      </c>
      <c r="J96" s="126">
        <f>I96/F96%</f>
        <v>50.740458266101484</v>
      </c>
      <c r="K96" s="86"/>
      <c r="L96" s="86"/>
      <c r="M96" s="86"/>
      <c r="N96" s="86"/>
      <c r="O96" s="249"/>
    </row>
    <row r="97" spans="1:15" ht="26.25" customHeight="1">
      <c r="A97" s="288"/>
      <c r="B97" s="289"/>
      <c r="C97" s="263"/>
      <c r="D97" s="263"/>
      <c r="E97" s="23" t="s">
        <v>17</v>
      </c>
      <c r="F97" s="108"/>
      <c r="G97" s="108"/>
      <c r="H97" s="86"/>
      <c r="I97" s="86"/>
      <c r="J97" s="86"/>
      <c r="K97" s="86"/>
      <c r="L97" s="86"/>
      <c r="M97" s="86"/>
      <c r="N97" s="86"/>
      <c r="O97" s="291"/>
    </row>
    <row r="98" spans="1:15" ht="1.5" customHeight="1">
      <c r="A98" s="295"/>
      <c r="B98" s="282"/>
      <c r="C98" s="282"/>
      <c r="D98" s="282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3"/>
    </row>
    <row r="99" spans="1:15" ht="15">
      <c r="A99" s="284" t="s">
        <v>121</v>
      </c>
      <c r="B99" s="241" t="s">
        <v>29</v>
      </c>
      <c r="C99" s="261" t="s">
        <v>65</v>
      </c>
      <c r="D99" s="261" t="s">
        <v>91</v>
      </c>
      <c r="E99" s="51" t="s">
        <v>11</v>
      </c>
      <c r="F99" s="70">
        <v>340</v>
      </c>
      <c r="G99" s="70">
        <f>SUM(G101:G105)</f>
        <v>0</v>
      </c>
      <c r="H99" s="116">
        <f>G99/F99%</f>
        <v>0</v>
      </c>
      <c r="I99" s="86">
        <f>SUM(I101:I105)</f>
        <v>2.3</v>
      </c>
      <c r="J99" s="86">
        <f>SUM(J101:J105)</f>
        <v>0.676470588235294</v>
      </c>
      <c r="K99" s="86">
        <f>K104</f>
        <v>308.83</v>
      </c>
      <c r="L99" s="86">
        <f>L104</f>
        <v>90.83235294117647</v>
      </c>
      <c r="M99" s="86"/>
      <c r="N99" s="86"/>
      <c r="O99" s="290"/>
    </row>
    <row r="100" spans="1:15" ht="18" customHeight="1">
      <c r="A100" s="287"/>
      <c r="B100" s="289"/>
      <c r="C100" s="262"/>
      <c r="D100" s="262"/>
      <c r="E100" s="19" t="s">
        <v>12</v>
      </c>
      <c r="F100" s="114"/>
      <c r="G100" s="114"/>
      <c r="H100" s="87"/>
      <c r="I100" s="87"/>
      <c r="J100" s="87"/>
      <c r="K100" s="87"/>
      <c r="L100" s="87"/>
      <c r="M100" s="87"/>
      <c r="N100" s="87"/>
      <c r="O100" s="249"/>
    </row>
    <row r="101" spans="1:15" ht="23.25" customHeight="1">
      <c r="A101" s="287"/>
      <c r="B101" s="289"/>
      <c r="C101" s="262"/>
      <c r="D101" s="262"/>
      <c r="E101" s="21" t="s">
        <v>13</v>
      </c>
      <c r="F101" s="108"/>
      <c r="G101" s="108"/>
      <c r="H101" s="86"/>
      <c r="I101" s="86"/>
      <c r="J101" s="86"/>
      <c r="K101" s="86"/>
      <c r="L101" s="86"/>
      <c r="M101" s="86"/>
      <c r="N101" s="86"/>
      <c r="O101" s="249"/>
    </row>
    <row r="102" spans="1:15" ht="21" customHeight="1">
      <c r="A102" s="287"/>
      <c r="B102" s="289"/>
      <c r="C102" s="262"/>
      <c r="D102" s="262"/>
      <c r="E102" s="22" t="s">
        <v>14</v>
      </c>
      <c r="F102" s="108"/>
      <c r="G102" s="108"/>
      <c r="H102" s="86"/>
      <c r="I102" s="86"/>
      <c r="J102" s="86"/>
      <c r="K102" s="86"/>
      <c r="L102" s="86"/>
      <c r="M102" s="86"/>
      <c r="N102" s="86"/>
      <c r="O102" s="249"/>
    </row>
    <row r="103" spans="1:15" ht="24.75" customHeight="1">
      <c r="A103" s="287"/>
      <c r="B103" s="289"/>
      <c r="C103" s="262"/>
      <c r="D103" s="262"/>
      <c r="E103" s="23" t="s">
        <v>15</v>
      </c>
      <c r="F103" s="108"/>
      <c r="G103" s="108"/>
      <c r="H103" s="86"/>
      <c r="I103" s="86"/>
      <c r="J103" s="86"/>
      <c r="K103" s="86"/>
      <c r="L103" s="86"/>
      <c r="M103" s="86"/>
      <c r="N103" s="86"/>
      <c r="O103" s="249"/>
    </row>
    <row r="104" spans="1:15" ht="26.25" customHeight="1">
      <c r="A104" s="287"/>
      <c r="B104" s="289"/>
      <c r="C104" s="262"/>
      <c r="D104" s="262"/>
      <c r="E104" s="21" t="s">
        <v>16</v>
      </c>
      <c r="F104" s="126">
        <v>340</v>
      </c>
      <c r="G104" s="108"/>
      <c r="H104" s="116"/>
      <c r="I104" s="86">
        <v>2.3</v>
      </c>
      <c r="J104" s="86">
        <f>I104/F104%</f>
        <v>0.676470588235294</v>
      </c>
      <c r="K104" s="88">
        <v>308.83</v>
      </c>
      <c r="L104" s="88">
        <f>K104/F104%</f>
        <v>90.83235294117647</v>
      </c>
      <c r="M104" s="86"/>
      <c r="N104" s="86"/>
      <c r="O104" s="249"/>
    </row>
    <row r="105" spans="1:15" ht="26.25" customHeight="1">
      <c r="A105" s="288"/>
      <c r="B105" s="289"/>
      <c r="C105" s="263"/>
      <c r="D105" s="263"/>
      <c r="E105" s="23" t="s">
        <v>17</v>
      </c>
      <c r="F105" s="108"/>
      <c r="G105" s="108"/>
      <c r="H105" s="86"/>
      <c r="I105" s="86"/>
      <c r="J105" s="86"/>
      <c r="K105" s="86"/>
      <c r="L105" s="86"/>
      <c r="M105" s="86"/>
      <c r="N105" s="86"/>
      <c r="O105" s="291"/>
    </row>
    <row r="106" spans="1:15" ht="21.75" customHeight="1">
      <c r="A106" s="295" t="s">
        <v>200</v>
      </c>
      <c r="B106" s="282"/>
      <c r="C106" s="282"/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3"/>
    </row>
    <row r="107" spans="1:15" ht="15" customHeight="1">
      <c r="A107" s="284" t="s">
        <v>129</v>
      </c>
      <c r="B107" s="261" t="s">
        <v>32</v>
      </c>
      <c r="C107" s="261" t="s">
        <v>65</v>
      </c>
      <c r="D107" s="264" t="s">
        <v>64</v>
      </c>
      <c r="E107" s="16" t="s">
        <v>11</v>
      </c>
      <c r="F107" s="70">
        <f>SUM(F109:F113)</f>
        <v>20</v>
      </c>
      <c r="G107" s="70">
        <f>SUM(G109:G113)</f>
        <v>0</v>
      </c>
      <c r="H107" s="70"/>
      <c r="I107" s="70">
        <f>SUM(I109:I113)</f>
        <v>0</v>
      </c>
      <c r="J107" s="70"/>
      <c r="K107" s="70">
        <f>SUM(K109:K113)</f>
        <v>0</v>
      </c>
      <c r="L107" s="86">
        <v>0</v>
      </c>
      <c r="M107" s="86"/>
      <c r="N107" s="86"/>
      <c r="O107" s="319" t="s">
        <v>201</v>
      </c>
    </row>
    <row r="108" spans="1:15" ht="18" customHeight="1">
      <c r="A108" s="285"/>
      <c r="B108" s="262"/>
      <c r="C108" s="262"/>
      <c r="D108" s="265"/>
      <c r="E108" s="19" t="s">
        <v>12</v>
      </c>
      <c r="F108" s="114"/>
      <c r="G108" s="114"/>
      <c r="H108" s="87"/>
      <c r="I108" s="87"/>
      <c r="J108" s="87"/>
      <c r="K108" s="87"/>
      <c r="L108" s="87"/>
      <c r="M108" s="87"/>
      <c r="N108" s="87"/>
      <c r="O108" s="320"/>
    </row>
    <row r="109" spans="1:15" ht="25.5" customHeight="1">
      <c r="A109" s="285"/>
      <c r="B109" s="262"/>
      <c r="C109" s="262"/>
      <c r="D109" s="265"/>
      <c r="E109" s="21" t="s">
        <v>13</v>
      </c>
      <c r="F109" s="108"/>
      <c r="G109" s="108"/>
      <c r="H109" s="86"/>
      <c r="I109" s="86"/>
      <c r="J109" s="86"/>
      <c r="K109" s="86"/>
      <c r="L109" s="86"/>
      <c r="M109" s="86"/>
      <c r="N109" s="86"/>
      <c r="O109" s="320"/>
    </row>
    <row r="110" spans="1:15" ht="20.25" customHeight="1">
      <c r="A110" s="285"/>
      <c r="B110" s="262"/>
      <c r="C110" s="262"/>
      <c r="D110" s="265"/>
      <c r="E110" s="22" t="s">
        <v>14</v>
      </c>
      <c r="F110" s="108"/>
      <c r="G110" s="108"/>
      <c r="H110" s="86"/>
      <c r="I110" s="86"/>
      <c r="J110" s="86"/>
      <c r="K110" s="86"/>
      <c r="L110" s="86"/>
      <c r="M110" s="86"/>
      <c r="N110" s="86"/>
      <c r="O110" s="320"/>
    </row>
    <row r="111" spans="1:15" ht="24" customHeight="1">
      <c r="A111" s="285"/>
      <c r="B111" s="262"/>
      <c r="C111" s="262"/>
      <c r="D111" s="265"/>
      <c r="E111" s="23" t="s">
        <v>15</v>
      </c>
      <c r="F111" s="108"/>
      <c r="G111" s="108"/>
      <c r="H111" s="86"/>
      <c r="I111" s="86"/>
      <c r="J111" s="86"/>
      <c r="K111" s="86"/>
      <c r="L111" s="86"/>
      <c r="M111" s="86"/>
      <c r="N111" s="86"/>
      <c r="O111" s="320"/>
    </row>
    <row r="112" spans="1:15" ht="25.5" customHeight="1">
      <c r="A112" s="285"/>
      <c r="B112" s="262"/>
      <c r="C112" s="262"/>
      <c r="D112" s="265"/>
      <c r="E112" s="21" t="s">
        <v>16</v>
      </c>
      <c r="F112" s="115">
        <v>20</v>
      </c>
      <c r="G112" s="108">
        <v>0</v>
      </c>
      <c r="H112" s="116"/>
      <c r="I112" s="86">
        <v>0</v>
      </c>
      <c r="J112" s="86"/>
      <c r="K112" s="86">
        <v>0</v>
      </c>
      <c r="L112" s="86">
        <v>0</v>
      </c>
      <c r="M112" s="86"/>
      <c r="N112" s="86"/>
      <c r="O112" s="320"/>
    </row>
    <row r="113" spans="1:15" ht="15" customHeight="1">
      <c r="A113" s="286"/>
      <c r="B113" s="263"/>
      <c r="C113" s="263"/>
      <c r="D113" s="266"/>
      <c r="E113" s="23" t="s">
        <v>17</v>
      </c>
      <c r="F113" s="108"/>
      <c r="G113" s="108"/>
      <c r="H113" s="86"/>
      <c r="I113" s="86"/>
      <c r="J113" s="86"/>
      <c r="K113" s="86"/>
      <c r="L113" s="86"/>
      <c r="M113" s="86"/>
      <c r="N113" s="86"/>
      <c r="O113" s="321"/>
    </row>
    <row r="114" spans="1:15" ht="1.5" customHeight="1">
      <c r="A114" s="295"/>
      <c r="B114" s="282"/>
      <c r="C114" s="282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3"/>
    </row>
    <row r="115" spans="1:15" ht="15.75" customHeight="1" hidden="1">
      <c r="A115" s="284" t="s">
        <v>130</v>
      </c>
      <c r="B115" s="261" t="s">
        <v>93</v>
      </c>
      <c r="C115" s="261" t="s">
        <v>65</v>
      </c>
      <c r="D115" s="264" t="s">
        <v>64</v>
      </c>
      <c r="E115" s="16" t="s">
        <v>11</v>
      </c>
      <c r="F115" s="70">
        <f>SUM(F117:F121)</f>
        <v>0</v>
      </c>
      <c r="G115" s="70"/>
      <c r="H115" s="116"/>
      <c r="I115" s="86"/>
      <c r="J115" s="86"/>
      <c r="K115" s="89"/>
      <c r="L115" s="86"/>
      <c r="M115" s="86"/>
      <c r="N115" s="86"/>
      <c r="O115" s="292"/>
    </row>
    <row r="116" spans="1:15" ht="15.75" customHeight="1" hidden="1">
      <c r="A116" s="285"/>
      <c r="B116" s="262"/>
      <c r="C116" s="262"/>
      <c r="D116" s="265"/>
      <c r="E116" s="19" t="s">
        <v>12</v>
      </c>
      <c r="F116" s="114"/>
      <c r="G116" s="114"/>
      <c r="H116" s="87"/>
      <c r="I116" s="87"/>
      <c r="J116" s="87"/>
      <c r="K116" s="87"/>
      <c r="L116" s="87"/>
      <c r="M116" s="87"/>
      <c r="N116" s="87"/>
      <c r="O116" s="293"/>
    </row>
    <row r="117" spans="1:15" ht="15.75" customHeight="1" hidden="1">
      <c r="A117" s="285"/>
      <c r="B117" s="262"/>
      <c r="C117" s="262"/>
      <c r="D117" s="265"/>
      <c r="E117" s="21" t="s">
        <v>13</v>
      </c>
      <c r="F117" s="108"/>
      <c r="G117" s="108"/>
      <c r="H117" s="86"/>
      <c r="I117" s="86"/>
      <c r="J117" s="86"/>
      <c r="K117" s="86"/>
      <c r="L117" s="86"/>
      <c r="M117" s="86"/>
      <c r="N117" s="86"/>
      <c r="O117" s="293"/>
    </row>
    <row r="118" spans="1:15" ht="15.75" customHeight="1" hidden="1">
      <c r="A118" s="285"/>
      <c r="B118" s="262"/>
      <c r="C118" s="262"/>
      <c r="D118" s="265"/>
      <c r="E118" s="22" t="s">
        <v>14</v>
      </c>
      <c r="F118" s="108"/>
      <c r="G118" s="108"/>
      <c r="H118" s="86"/>
      <c r="I118" s="86"/>
      <c r="J118" s="86"/>
      <c r="K118" s="86"/>
      <c r="L118" s="86"/>
      <c r="M118" s="86"/>
      <c r="N118" s="86"/>
      <c r="O118" s="293"/>
    </row>
    <row r="119" spans="1:15" ht="15.75" customHeight="1" hidden="1">
      <c r="A119" s="285"/>
      <c r="B119" s="262"/>
      <c r="C119" s="262"/>
      <c r="D119" s="265"/>
      <c r="E119" s="23" t="s">
        <v>15</v>
      </c>
      <c r="F119" s="108"/>
      <c r="G119" s="108"/>
      <c r="H119" s="86"/>
      <c r="I119" s="86"/>
      <c r="J119" s="86"/>
      <c r="K119" s="86"/>
      <c r="L119" s="86"/>
      <c r="M119" s="86"/>
      <c r="N119" s="86"/>
      <c r="O119" s="293"/>
    </row>
    <row r="120" spans="1:15" ht="15.75" customHeight="1" hidden="1">
      <c r="A120" s="285"/>
      <c r="B120" s="262"/>
      <c r="C120" s="262"/>
      <c r="D120" s="265"/>
      <c r="E120" s="21" t="s">
        <v>16</v>
      </c>
      <c r="F120" s="115">
        <v>0</v>
      </c>
      <c r="G120" s="108"/>
      <c r="H120" s="116"/>
      <c r="I120" s="86"/>
      <c r="J120" s="86"/>
      <c r="K120" s="89"/>
      <c r="L120" s="86"/>
      <c r="M120" s="86"/>
      <c r="N120" s="86"/>
      <c r="O120" s="293"/>
    </row>
    <row r="121" spans="1:15" ht="15.75" customHeight="1" hidden="1">
      <c r="A121" s="286"/>
      <c r="B121" s="263"/>
      <c r="C121" s="263"/>
      <c r="D121" s="266"/>
      <c r="E121" s="23" t="s">
        <v>17</v>
      </c>
      <c r="F121" s="108"/>
      <c r="G121" s="108"/>
      <c r="H121" s="86"/>
      <c r="I121" s="86"/>
      <c r="J121" s="86"/>
      <c r="K121" s="86"/>
      <c r="L121" s="86"/>
      <c r="M121" s="86"/>
      <c r="N121" s="86"/>
      <c r="O121" s="294"/>
    </row>
    <row r="122" spans="1:15" ht="15.75" customHeight="1">
      <c r="A122" s="284" t="s">
        <v>131</v>
      </c>
      <c r="B122" s="241" t="s">
        <v>33</v>
      </c>
      <c r="C122" s="261" t="s">
        <v>167</v>
      </c>
      <c r="D122" s="261" t="s">
        <v>167</v>
      </c>
      <c r="E122" s="51" t="s">
        <v>11</v>
      </c>
      <c r="F122" s="70">
        <f>SUM(F124:F128)</f>
        <v>510.17</v>
      </c>
      <c r="G122" s="70"/>
      <c r="H122" s="86"/>
      <c r="I122" s="86">
        <f>I127</f>
        <v>63.49</v>
      </c>
      <c r="J122" s="86">
        <f>J127</f>
        <v>12.444871317404003</v>
      </c>
      <c r="K122" s="18">
        <f>K127</f>
        <v>510.16</v>
      </c>
      <c r="L122" s="18">
        <f>L127</f>
        <v>99.99803986906326</v>
      </c>
      <c r="M122" s="18"/>
      <c r="N122" s="18"/>
      <c r="O122" s="256" t="s">
        <v>170</v>
      </c>
    </row>
    <row r="123" spans="1:15" ht="15" customHeight="1">
      <c r="A123" s="287"/>
      <c r="B123" s="289"/>
      <c r="C123" s="262"/>
      <c r="D123" s="262"/>
      <c r="E123" s="19" t="s">
        <v>12</v>
      </c>
      <c r="F123" s="91"/>
      <c r="G123" s="91"/>
      <c r="H123" s="87"/>
      <c r="I123" s="87"/>
      <c r="J123" s="87"/>
      <c r="K123" s="20"/>
      <c r="L123" s="20"/>
      <c r="M123" s="20"/>
      <c r="N123" s="20"/>
      <c r="O123" s="256"/>
    </row>
    <row r="124" spans="1:15" ht="30" customHeight="1">
      <c r="A124" s="287"/>
      <c r="B124" s="289"/>
      <c r="C124" s="262"/>
      <c r="D124" s="262"/>
      <c r="E124" s="21" t="s">
        <v>13</v>
      </c>
      <c r="F124" s="89"/>
      <c r="G124" s="89"/>
      <c r="H124" s="86"/>
      <c r="I124" s="86"/>
      <c r="J124" s="86"/>
      <c r="K124" s="18"/>
      <c r="L124" s="18"/>
      <c r="M124" s="18"/>
      <c r="N124" s="18"/>
      <c r="O124" s="256"/>
    </row>
    <row r="125" spans="1:15" ht="27.75" customHeight="1">
      <c r="A125" s="287"/>
      <c r="B125" s="289"/>
      <c r="C125" s="262"/>
      <c r="D125" s="262"/>
      <c r="E125" s="22" t="s">
        <v>14</v>
      </c>
      <c r="F125" s="89"/>
      <c r="G125" s="89"/>
      <c r="H125" s="86"/>
      <c r="I125" s="86"/>
      <c r="J125" s="86"/>
      <c r="K125" s="18"/>
      <c r="L125" s="18"/>
      <c r="M125" s="18"/>
      <c r="N125" s="18"/>
      <c r="O125" s="256"/>
    </row>
    <row r="126" spans="1:15" ht="27" customHeight="1">
      <c r="A126" s="287"/>
      <c r="B126" s="289"/>
      <c r="C126" s="262"/>
      <c r="D126" s="262"/>
      <c r="E126" s="53" t="s">
        <v>15</v>
      </c>
      <c r="F126" s="89"/>
      <c r="G126" s="89"/>
      <c r="H126" s="86"/>
      <c r="I126" s="86"/>
      <c r="J126" s="86"/>
      <c r="K126" s="18"/>
      <c r="L126" s="18"/>
      <c r="M126" s="18"/>
      <c r="N126" s="18"/>
      <c r="O126" s="256"/>
    </row>
    <row r="127" spans="1:15" ht="22.5" customHeight="1">
      <c r="A127" s="287"/>
      <c r="B127" s="289"/>
      <c r="C127" s="262"/>
      <c r="D127" s="262"/>
      <c r="E127" s="21" t="s">
        <v>16</v>
      </c>
      <c r="F127" s="210">
        <v>510.17</v>
      </c>
      <c r="G127" s="90"/>
      <c r="H127" s="88"/>
      <c r="I127" s="86">
        <v>63.49</v>
      </c>
      <c r="J127" s="86">
        <f>I127/F127%</f>
        <v>12.444871317404003</v>
      </c>
      <c r="K127" s="18">
        <v>510.16</v>
      </c>
      <c r="L127" s="18">
        <f>K127/F127%</f>
        <v>99.99803986906326</v>
      </c>
      <c r="M127" s="18"/>
      <c r="N127" s="18"/>
      <c r="O127" s="256"/>
    </row>
    <row r="128" spans="1:15" ht="27" customHeight="1">
      <c r="A128" s="288"/>
      <c r="B128" s="289"/>
      <c r="C128" s="263"/>
      <c r="D128" s="263"/>
      <c r="E128" s="23" t="s">
        <v>17</v>
      </c>
      <c r="F128" s="89"/>
      <c r="G128" s="89"/>
      <c r="H128" s="86"/>
      <c r="I128" s="86"/>
      <c r="J128" s="86"/>
      <c r="K128" s="18"/>
      <c r="L128" s="18"/>
      <c r="M128" s="18"/>
      <c r="N128" s="18"/>
      <c r="O128" s="256"/>
    </row>
    <row r="129" spans="1:15" ht="29.25" customHeight="1">
      <c r="A129" s="345" t="s">
        <v>202</v>
      </c>
      <c r="B129" s="346"/>
      <c r="C129" s="346"/>
      <c r="D129" s="346"/>
      <c r="E129" s="346"/>
      <c r="F129" s="346"/>
      <c r="G129" s="346"/>
      <c r="H129" s="346"/>
      <c r="I129" s="346"/>
      <c r="J129" s="346"/>
      <c r="K129" s="346"/>
      <c r="L129" s="346"/>
      <c r="M129" s="346"/>
      <c r="N129" s="346"/>
      <c r="O129" s="347"/>
    </row>
    <row r="130" spans="1:15" ht="21" customHeight="1" hidden="1">
      <c r="A130" s="284" t="s">
        <v>132</v>
      </c>
      <c r="B130" s="241" t="s">
        <v>94</v>
      </c>
      <c r="C130" s="261" t="s">
        <v>39</v>
      </c>
      <c r="D130" s="261" t="s">
        <v>95</v>
      </c>
      <c r="E130" s="51" t="s">
        <v>11</v>
      </c>
      <c r="F130" s="70">
        <f>SUM(F132:F136)</f>
        <v>0</v>
      </c>
      <c r="G130" s="70"/>
      <c r="H130" s="88"/>
      <c r="I130" s="86"/>
      <c r="J130" s="86"/>
      <c r="K130" s="86"/>
      <c r="L130" s="86"/>
      <c r="M130" s="86"/>
      <c r="N130" s="86"/>
      <c r="O130" s="313"/>
    </row>
    <row r="131" spans="1:15" ht="21" customHeight="1" hidden="1">
      <c r="A131" s="287"/>
      <c r="B131" s="289"/>
      <c r="C131" s="262"/>
      <c r="D131" s="262"/>
      <c r="E131" s="19" t="s">
        <v>12</v>
      </c>
      <c r="F131" s="91"/>
      <c r="G131" s="91"/>
      <c r="H131" s="87"/>
      <c r="I131" s="87"/>
      <c r="J131" s="87"/>
      <c r="K131" s="87"/>
      <c r="L131" s="87"/>
      <c r="M131" s="87"/>
      <c r="N131" s="87"/>
      <c r="O131" s="314"/>
    </row>
    <row r="132" spans="1:15" ht="21" customHeight="1" hidden="1">
      <c r="A132" s="287"/>
      <c r="B132" s="289"/>
      <c r="C132" s="262"/>
      <c r="D132" s="262"/>
      <c r="E132" s="21" t="s">
        <v>13</v>
      </c>
      <c r="F132" s="89"/>
      <c r="G132" s="89"/>
      <c r="H132" s="86"/>
      <c r="I132" s="86"/>
      <c r="J132" s="86"/>
      <c r="K132" s="86"/>
      <c r="L132" s="86"/>
      <c r="M132" s="86"/>
      <c r="N132" s="86"/>
      <c r="O132" s="314"/>
    </row>
    <row r="133" spans="1:15" ht="21" customHeight="1" hidden="1">
      <c r="A133" s="287"/>
      <c r="B133" s="289"/>
      <c r="C133" s="262"/>
      <c r="D133" s="262"/>
      <c r="E133" s="22" t="s">
        <v>14</v>
      </c>
      <c r="F133" s="89"/>
      <c r="G133" s="89"/>
      <c r="H133" s="86"/>
      <c r="I133" s="86"/>
      <c r="J133" s="86"/>
      <c r="K133" s="86"/>
      <c r="L133" s="86"/>
      <c r="M133" s="86"/>
      <c r="N133" s="86"/>
      <c r="O133" s="314"/>
    </row>
    <row r="134" spans="1:15" ht="21" customHeight="1" hidden="1">
      <c r="A134" s="287"/>
      <c r="B134" s="289"/>
      <c r="C134" s="262"/>
      <c r="D134" s="262"/>
      <c r="E134" s="23" t="s">
        <v>15</v>
      </c>
      <c r="F134" s="89"/>
      <c r="G134" s="89"/>
      <c r="H134" s="86"/>
      <c r="I134" s="86"/>
      <c r="J134" s="86"/>
      <c r="K134" s="86"/>
      <c r="L134" s="86"/>
      <c r="M134" s="86"/>
      <c r="N134" s="86"/>
      <c r="O134" s="314"/>
    </row>
    <row r="135" spans="1:15" ht="21" customHeight="1" hidden="1">
      <c r="A135" s="287"/>
      <c r="B135" s="289"/>
      <c r="C135" s="262"/>
      <c r="D135" s="262"/>
      <c r="E135" s="21" t="s">
        <v>16</v>
      </c>
      <c r="F135" s="127">
        <v>0</v>
      </c>
      <c r="G135" s="90"/>
      <c r="H135" s="88"/>
      <c r="I135" s="86"/>
      <c r="J135" s="86"/>
      <c r="K135" s="86"/>
      <c r="L135" s="86"/>
      <c r="M135" s="86"/>
      <c r="N135" s="86"/>
      <c r="O135" s="314"/>
    </row>
    <row r="136" spans="1:15" ht="21" customHeight="1" hidden="1">
      <c r="A136" s="288"/>
      <c r="B136" s="289"/>
      <c r="C136" s="263"/>
      <c r="D136" s="263"/>
      <c r="E136" s="23" t="s">
        <v>17</v>
      </c>
      <c r="F136" s="89"/>
      <c r="G136" s="89"/>
      <c r="H136" s="86"/>
      <c r="I136" s="86"/>
      <c r="J136" s="86"/>
      <c r="K136" s="86"/>
      <c r="L136" s="86"/>
      <c r="M136" s="86"/>
      <c r="N136" s="86"/>
      <c r="O136" s="314"/>
    </row>
    <row r="137" spans="1:15" ht="21" customHeight="1" hidden="1">
      <c r="A137" s="310"/>
      <c r="B137" s="311"/>
      <c r="C137" s="311"/>
      <c r="D137" s="311"/>
      <c r="E137" s="311"/>
      <c r="F137" s="311"/>
      <c r="G137" s="311"/>
      <c r="H137" s="311"/>
      <c r="I137" s="311"/>
      <c r="J137" s="311"/>
      <c r="K137" s="311"/>
      <c r="L137" s="311"/>
      <c r="M137" s="311"/>
      <c r="N137" s="311"/>
      <c r="O137" s="312"/>
    </row>
    <row r="138" spans="1:15" ht="21" customHeight="1">
      <c r="A138" s="284" t="s">
        <v>133</v>
      </c>
      <c r="B138" s="261" t="s">
        <v>41</v>
      </c>
      <c r="C138" s="261" t="s">
        <v>66</v>
      </c>
      <c r="D138" s="348" t="s">
        <v>76</v>
      </c>
      <c r="E138" s="16" t="s">
        <v>11</v>
      </c>
      <c r="F138" s="70">
        <f>SUM(F140:F144)</f>
        <v>85</v>
      </c>
      <c r="G138" s="70">
        <v>85</v>
      </c>
      <c r="H138" s="86">
        <v>100</v>
      </c>
      <c r="I138" s="86">
        <v>85</v>
      </c>
      <c r="J138" s="86">
        <v>100</v>
      </c>
      <c r="K138" s="86">
        <v>85</v>
      </c>
      <c r="L138" s="86">
        <v>100</v>
      </c>
      <c r="M138" s="86"/>
      <c r="N138" s="128"/>
      <c r="O138" s="260"/>
    </row>
    <row r="139" spans="1:15" ht="16.5" customHeight="1">
      <c r="A139" s="285"/>
      <c r="B139" s="262"/>
      <c r="C139" s="262"/>
      <c r="D139" s="262"/>
      <c r="E139" s="19" t="s">
        <v>12</v>
      </c>
      <c r="F139" s="91"/>
      <c r="G139" s="91"/>
      <c r="H139" s="87"/>
      <c r="I139" s="87"/>
      <c r="J139" s="87"/>
      <c r="K139" s="87"/>
      <c r="L139" s="87"/>
      <c r="M139" s="87"/>
      <c r="N139" s="87"/>
      <c r="O139" s="260"/>
    </row>
    <row r="140" spans="1:15" ht="18.75" customHeight="1">
      <c r="A140" s="285"/>
      <c r="B140" s="262"/>
      <c r="C140" s="262"/>
      <c r="D140" s="262"/>
      <c r="E140" s="21" t="s">
        <v>13</v>
      </c>
      <c r="F140" s="89"/>
      <c r="G140" s="89"/>
      <c r="H140" s="86"/>
      <c r="I140" s="86"/>
      <c r="J140" s="86"/>
      <c r="K140" s="86"/>
      <c r="L140" s="86"/>
      <c r="M140" s="86"/>
      <c r="N140" s="128"/>
      <c r="O140" s="260"/>
    </row>
    <row r="141" spans="1:15" ht="27.75" customHeight="1">
      <c r="A141" s="285"/>
      <c r="B141" s="262"/>
      <c r="C141" s="262"/>
      <c r="D141" s="262"/>
      <c r="E141" s="22" t="s">
        <v>14</v>
      </c>
      <c r="F141" s="89"/>
      <c r="G141" s="89"/>
      <c r="H141" s="86"/>
      <c r="I141" s="86"/>
      <c r="J141" s="86"/>
      <c r="K141" s="86"/>
      <c r="L141" s="86"/>
      <c r="M141" s="86"/>
      <c r="N141" s="128"/>
      <c r="O141" s="260"/>
    </row>
    <row r="142" spans="1:15" ht="27" customHeight="1">
      <c r="A142" s="285"/>
      <c r="B142" s="262"/>
      <c r="C142" s="262"/>
      <c r="D142" s="262"/>
      <c r="E142" s="23" t="s">
        <v>15</v>
      </c>
      <c r="F142" s="89"/>
      <c r="G142" s="89"/>
      <c r="H142" s="86"/>
      <c r="I142" s="86"/>
      <c r="J142" s="86"/>
      <c r="K142" s="86"/>
      <c r="L142" s="86"/>
      <c r="M142" s="86"/>
      <c r="N142" s="128"/>
      <c r="O142" s="260"/>
    </row>
    <row r="143" spans="1:15" ht="25.5" customHeight="1">
      <c r="A143" s="285"/>
      <c r="B143" s="262"/>
      <c r="C143" s="262"/>
      <c r="D143" s="262"/>
      <c r="E143" s="21" t="s">
        <v>16</v>
      </c>
      <c r="F143" s="113">
        <v>85</v>
      </c>
      <c r="G143" s="90">
        <v>85</v>
      </c>
      <c r="H143" s="88">
        <v>100</v>
      </c>
      <c r="I143" s="90">
        <v>85</v>
      </c>
      <c r="J143" s="88">
        <v>100</v>
      </c>
      <c r="K143" s="90">
        <v>85</v>
      </c>
      <c r="L143" s="88">
        <v>100</v>
      </c>
      <c r="M143" s="86"/>
      <c r="N143" s="128"/>
      <c r="O143" s="260"/>
    </row>
    <row r="144" spans="1:15" ht="25.5" customHeight="1">
      <c r="A144" s="285"/>
      <c r="B144" s="262"/>
      <c r="C144" s="262"/>
      <c r="D144" s="262"/>
      <c r="E144" s="22" t="s">
        <v>17</v>
      </c>
      <c r="F144" s="129"/>
      <c r="G144" s="129"/>
      <c r="H144" s="99"/>
      <c r="I144" s="99"/>
      <c r="J144" s="99"/>
      <c r="K144" s="99"/>
      <c r="L144" s="99"/>
      <c r="M144" s="99"/>
      <c r="N144" s="130"/>
      <c r="O144" s="260"/>
    </row>
    <row r="145" spans="1:15" ht="18" customHeight="1">
      <c r="A145" s="300" t="s">
        <v>166</v>
      </c>
      <c r="B145" s="301"/>
      <c r="C145" s="301"/>
      <c r="D145" s="301"/>
      <c r="E145" s="301"/>
      <c r="F145" s="301"/>
      <c r="G145" s="301"/>
      <c r="H145" s="301"/>
      <c r="I145" s="301"/>
      <c r="J145" s="301"/>
      <c r="K145" s="301"/>
      <c r="L145" s="301"/>
      <c r="M145" s="301"/>
      <c r="N145" s="301"/>
      <c r="O145" s="302"/>
    </row>
    <row r="146" spans="1:15" ht="25.5" customHeight="1">
      <c r="A146" s="285" t="s">
        <v>134</v>
      </c>
      <c r="B146" s="263" t="s">
        <v>34</v>
      </c>
      <c r="C146" s="262" t="s">
        <v>67</v>
      </c>
      <c r="D146" s="262" t="s">
        <v>199</v>
      </c>
      <c r="E146" s="109" t="s">
        <v>11</v>
      </c>
      <c r="F146" s="132">
        <f>SUM(F148:F152)</f>
        <v>4653.56</v>
      </c>
      <c r="G146" s="132">
        <f>SUM(G148:G152)</f>
        <v>1832.07</v>
      </c>
      <c r="H146" s="136">
        <f>G146/F146%</f>
        <v>39.369214107049224</v>
      </c>
      <c r="I146" s="102">
        <f>I151</f>
        <v>2693.8</v>
      </c>
      <c r="J146" s="102">
        <f>SUM(J148:J152)</f>
        <v>57.88686510972245</v>
      </c>
      <c r="K146" s="102">
        <f>K151</f>
        <v>3412.63</v>
      </c>
      <c r="L146" s="102">
        <f>L151</f>
        <v>73.33374878587576</v>
      </c>
      <c r="M146" s="102"/>
      <c r="N146" s="102"/>
      <c r="O146" s="296"/>
    </row>
    <row r="147" spans="1:15" ht="14.25" customHeight="1">
      <c r="A147" s="287"/>
      <c r="B147" s="289"/>
      <c r="C147" s="262"/>
      <c r="D147" s="262"/>
      <c r="E147" s="19" t="s">
        <v>12</v>
      </c>
      <c r="F147" s="91"/>
      <c r="G147" s="91"/>
      <c r="H147" s="87"/>
      <c r="I147" s="87"/>
      <c r="J147" s="87"/>
      <c r="K147" s="87"/>
      <c r="L147" s="87"/>
      <c r="M147" s="87"/>
      <c r="N147" s="87"/>
      <c r="O147" s="296"/>
    </row>
    <row r="148" spans="1:15" ht="15.75" customHeight="1">
      <c r="A148" s="287"/>
      <c r="B148" s="289"/>
      <c r="C148" s="262"/>
      <c r="D148" s="262"/>
      <c r="E148" s="21" t="s">
        <v>13</v>
      </c>
      <c r="F148" s="89"/>
      <c r="G148" s="89"/>
      <c r="H148" s="86"/>
      <c r="I148" s="86"/>
      <c r="J148" s="86"/>
      <c r="K148" s="86"/>
      <c r="L148" s="86"/>
      <c r="M148" s="86"/>
      <c r="N148" s="86"/>
      <c r="O148" s="296"/>
    </row>
    <row r="149" spans="1:15" ht="18" customHeight="1">
      <c r="A149" s="287"/>
      <c r="B149" s="289"/>
      <c r="C149" s="262"/>
      <c r="D149" s="262"/>
      <c r="E149" s="52" t="s">
        <v>14</v>
      </c>
      <c r="F149" s="89"/>
      <c r="G149" s="89"/>
      <c r="H149" s="86"/>
      <c r="I149" s="86"/>
      <c r="J149" s="86"/>
      <c r="K149" s="86"/>
      <c r="L149" s="86"/>
      <c r="M149" s="86"/>
      <c r="N149" s="86"/>
      <c r="O149" s="296"/>
    </row>
    <row r="150" spans="1:15" ht="27" customHeight="1">
      <c r="A150" s="287"/>
      <c r="B150" s="289"/>
      <c r="C150" s="262"/>
      <c r="D150" s="262"/>
      <c r="E150" s="23" t="s">
        <v>15</v>
      </c>
      <c r="F150" s="89"/>
      <c r="G150" s="89"/>
      <c r="H150" s="86"/>
      <c r="I150" s="86"/>
      <c r="J150" s="86"/>
      <c r="K150" s="86"/>
      <c r="L150" s="86"/>
      <c r="M150" s="86"/>
      <c r="N150" s="86"/>
      <c r="O150" s="296"/>
    </row>
    <row r="151" spans="1:15" ht="19.5" customHeight="1">
      <c r="A151" s="287"/>
      <c r="B151" s="289"/>
      <c r="C151" s="262"/>
      <c r="D151" s="262"/>
      <c r="E151" s="21" t="s">
        <v>16</v>
      </c>
      <c r="F151" s="127">
        <v>4653.56</v>
      </c>
      <c r="G151" s="137">
        <v>1832.07</v>
      </c>
      <c r="H151" s="88">
        <f>G151/F151%</f>
        <v>39.369214107049224</v>
      </c>
      <c r="I151" s="88">
        <v>2693.8</v>
      </c>
      <c r="J151" s="88">
        <f>I151/F151%</f>
        <v>57.88686510972245</v>
      </c>
      <c r="K151" s="86">
        <v>3412.63</v>
      </c>
      <c r="L151" s="86">
        <f>K151/F151%</f>
        <v>73.33374878587576</v>
      </c>
      <c r="M151" s="86"/>
      <c r="N151" s="86"/>
      <c r="O151" s="296"/>
    </row>
    <row r="152" spans="1:15" ht="22.5" customHeight="1">
      <c r="A152" s="288"/>
      <c r="B152" s="289"/>
      <c r="C152" s="263"/>
      <c r="D152" s="263"/>
      <c r="E152" s="23" t="s">
        <v>17</v>
      </c>
      <c r="F152" s="89"/>
      <c r="G152" s="89"/>
      <c r="H152" s="86"/>
      <c r="I152" s="86"/>
      <c r="J152" s="86"/>
      <c r="K152" s="86"/>
      <c r="L152" s="86"/>
      <c r="M152" s="86"/>
      <c r="N152" s="86"/>
      <c r="O152" s="296"/>
    </row>
    <row r="153" spans="1:15" ht="33" customHeight="1">
      <c r="A153" s="315" t="s">
        <v>168</v>
      </c>
      <c r="B153" s="316"/>
      <c r="C153" s="316"/>
      <c r="D153" s="316"/>
      <c r="E153" s="316"/>
      <c r="F153" s="316"/>
      <c r="G153" s="316"/>
      <c r="H153" s="316"/>
      <c r="I153" s="316"/>
      <c r="J153" s="316"/>
      <c r="K153" s="316"/>
      <c r="L153" s="316"/>
      <c r="M153" s="316"/>
      <c r="N153" s="316"/>
      <c r="O153" s="317"/>
    </row>
    <row r="154" spans="1:15" ht="33" customHeight="1" hidden="1">
      <c r="A154" s="284" t="s">
        <v>135</v>
      </c>
      <c r="B154" s="261" t="s">
        <v>96</v>
      </c>
      <c r="C154" s="261" t="s">
        <v>63</v>
      </c>
      <c r="D154" s="261" t="s">
        <v>64</v>
      </c>
      <c r="E154" s="16" t="s">
        <v>11</v>
      </c>
      <c r="F154" s="70"/>
      <c r="G154" s="70">
        <f>SUM(G156:G160)</f>
        <v>0</v>
      </c>
      <c r="H154" s="86" t="e">
        <f>G154/F154%</f>
        <v>#DIV/0!</v>
      </c>
      <c r="I154" s="89">
        <f>SUM(I156:I160)</f>
        <v>0</v>
      </c>
      <c r="J154" s="89" t="e">
        <f>SUM(J156:J160)</f>
        <v>#DIV/0!</v>
      </c>
      <c r="K154" s="89">
        <f>K159</f>
        <v>39.8349</v>
      </c>
      <c r="L154" s="86" t="e">
        <f>L159</f>
        <v>#DIV/0!</v>
      </c>
      <c r="M154" s="86"/>
      <c r="N154" s="86"/>
      <c r="O154" s="309"/>
    </row>
    <row r="155" spans="1:15" ht="33" customHeight="1" hidden="1">
      <c r="A155" s="285"/>
      <c r="B155" s="262"/>
      <c r="C155" s="262"/>
      <c r="D155" s="262"/>
      <c r="E155" s="19" t="s">
        <v>12</v>
      </c>
      <c r="F155" s="114"/>
      <c r="G155" s="91"/>
      <c r="H155" s="87"/>
      <c r="I155" s="87"/>
      <c r="J155" s="87"/>
      <c r="K155" s="87"/>
      <c r="L155" s="87"/>
      <c r="M155" s="87"/>
      <c r="N155" s="87"/>
      <c r="O155" s="309"/>
    </row>
    <row r="156" spans="1:15" ht="33" customHeight="1" hidden="1">
      <c r="A156" s="285"/>
      <c r="B156" s="262"/>
      <c r="C156" s="262"/>
      <c r="D156" s="262"/>
      <c r="E156" s="21" t="s">
        <v>13</v>
      </c>
      <c r="F156" s="108"/>
      <c r="G156" s="89"/>
      <c r="H156" s="86"/>
      <c r="I156" s="86"/>
      <c r="J156" s="86"/>
      <c r="K156" s="86"/>
      <c r="L156" s="86"/>
      <c r="M156" s="86"/>
      <c r="N156" s="86"/>
      <c r="O156" s="309"/>
    </row>
    <row r="157" spans="1:15" ht="33" customHeight="1" hidden="1">
      <c r="A157" s="285"/>
      <c r="B157" s="262"/>
      <c r="C157" s="262"/>
      <c r="D157" s="262"/>
      <c r="E157" s="52" t="s">
        <v>14</v>
      </c>
      <c r="F157" s="108"/>
      <c r="G157" s="89"/>
      <c r="H157" s="86"/>
      <c r="I157" s="86"/>
      <c r="J157" s="86"/>
      <c r="K157" s="86"/>
      <c r="L157" s="86"/>
      <c r="M157" s="86"/>
      <c r="N157" s="86"/>
      <c r="O157" s="309"/>
    </row>
    <row r="158" spans="1:15" ht="33" customHeight="1" hidden="1">
      <c r="A158" s="285"/>
      <c r="B158" s="262"/>
      <c r="C158" s="262"/>
      <c r="D158" s="262"/>
      <c r="E158" s="23" t="s">
        <v>15</v>
      </c>
      <c r="F158" s="108"/>
      <c r="G158" s="89"/>
      <c r="H158" s="86"/>
      <c r="I158" s="86"/>
      <c r="J158" s="86"/>
      <c r="K158" s="86"/>
      <c r="L158" s="86"/>
      <c r="M158" s="86"/>
      <c r="N158" s="86"/>
      <c r="O158" s="309"/>
    </row>
    <row r="159" spans="1:15" ht="33" customHeight="1" hidden="1">
      <c r="A159" s="285"/>
      <c r="B159" s="262"/>
      <c r="C159" s="262"/>
      <c r="D159" s="262"/>
      <c r="E159" s="21" t="s">
        <v>16</v>
      </c>
      <c r="F159" s="115"/>
      <c r="G159" s="143">
        <v>0</v>
      </c>
      <c r="H159" s="88" t="e">
        <f>G159/F159%</f>
        <v>#DIV/0!</v>
      </c>
      <c r="I159" s="90">
        <v>0</v>
      </c>
      <c r="J159" s="86" t="e">
        <f>I159/F159%</f>
        <v>#DIV/0!</v>
      </c>
      <c r="K159" s="89">
        <v>39.8349</v>
      </c>
      <c r="L159" s="86" t="e">
        <f>K159/F159%</f>
        <v>#DIV/0!</v>
      </c>
      <c r="M159" s="86"/>
      <c r="N159" s="86"/>
      <c r="O159" s="309"/>
    </row>
    <row r="160" spans="1:15" ht="33" customHeight="1" hidden="1">
      <c r="A160" s="286"/>
      <c r="B160" s="263"/>
      <c r="C160" s="263"/>
      <c r="D160" s="263"/>
      <c r="E160" s="23" t="s">
        <v>17</v>
      </c>
      <c r="F160" s="89"/>
      <c r="G160" s="89"/>
      <c r="H160" s="86"/>
      <c r="I160" s="86"/>
      <c r="J160" s="86"/>
      <c r="K160" s="86"/>
      <c r="L160" s="86"/>
      <c r="M160" s="86"/>
      <c r="N160" s="86"/>
      <c r="O160" s="309"/>
    </row>
    <row r="161" spans="1:15" ht="33" customHeight="1">
      <c r="A161" s="300" t="s">
        <v>140</v>
      </c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  <c r="L161" s="301"/>
      <c r="M161" s="301"/>
      <c r="N161" s="301"/>
      <c r="O161" s="302"/>
    </row>
    <row r="162" spans="1:15" ht="21.75" customHeight="1">
      <c r="A162" s="286" t="s">
        <v>136</v>
      </c>
      <c r="B162" s="263" t="s">
        <v>97</v>
      </c>
      <c r="C162" s="263" t="s">
        <v>98</v>
      </c>
      <c r="D162" s="263" t="s">
        <v>99</v>
      </c>
      <c r="E162" s="131" t="s">
        <v>11</v>
      </c>
      <c r="F162" s="132">
        <v>23.5</v>
      </c>
      <c r="G162" s="132"/>
      <c r="H162" s="133"/>
      <c r="I162" s="134"/>
      <c r="J162" s="134"/>
      <c r="K162" s="174">
        <f>K167</f>
        <v>7</v>
      </c>
      <c r="L162" s="174">
        <f>L167</f>
        <v>29.787234042553195</v>
      </c>
      <c r="M162" s="134"/>
      <c r="N162" s="133"/>
      <c r="O162" s="296"/>
    </row>
    <row r="163" spans="1:15" ht="15" customHeight="1">
      <c r="A163" s="242"/>
      <c r="B163" s="241"/>
      <c r="C163" s="241"/>
      <c r="D163" s="241"/>
      <c r="E163" s="28" t="s">
        <v>12</v>
      </c>
      <c r="F163" s="92"/>
      <c r="G163" s="92"/>
      <c r="H163" s="106"/>
      <c r="I163" s="92"/>
      <c r="J163" s="92"/>
      <c r="K163" s="92"/>
      <c r="L163" s="92"/>
      <c r="M163" s="92"/>
      <c r="N163" s="106"/>
      <c r="O163" s="296"/>
    </row>
    <row r="164" spans="1:15" ht="31.5" customHeight="1">
      <c r="A164" s="242"/>
      <c r="B164" s="241"/>
      <c r="C164" s="241"/>
      <c r="D164" s="241"/>
      <c r="E164" s="31" t="s">
        <v>13</v>
      </c>
      <c r="F164" s="89"/>
      <c r="G164" s="101"/>
      <c r="H164" s="96"/>
      <c r="I164" s="101"/>
      <c r="J164" s="96"/>
      <c r="K164" s="101"/>
      <c r="L164" s="96"/>
      <c r="M164" s="101"/>
      <c r="N164" s="96"/>
      <c r="O164" s="296"/>
    </row>
    <row r="165" spans="1:15" ht="24.75" customHeight="1">
      <c r="A165" s="242"/>
      <c r="B165" s="241"/>
      <c r="C165" s="241"/>
      <c r="D165" s="241"/>
      <c r="E165" s="47" t="s">
        <v>14</v>
      </c>
      <c r="F165" s="89"/>
      <c r="G165" s="95"/>
      <c r="H165" s="96"/>
      <c r="I165" s="95"/>
      <c r="J165" s="96"/>
      <c r="K165" s="95"/>
      <c r="L165" s="96"/>
      <c r="M165" s="95"/>
      <c r="N165" s="96"/>
      <c r="O165" s="296"/>
    </row>
    <row r="166" spans="1:15" ht="24.75" customHeight="1">
      <c r="A166" s="242"/>
      <c r="B166" s="241"/>
      <c r="C166" s="241"/>
      <c r="D166" s="241"/>
      <c r="E166" s="47" t="s">
        <v>15</v>
      </c>
      <c r="F166" s="89"/>
      <c r="G166" s="95"/>
      <c r="H166" s="96"/>
      <c r="I166" s="95"/>
      <c r="J166" s="96"/>
      <c r="K166" s="95"/>
      <c r="L166" s="96"/>
      <c r="M166" s="95"/>
      <c r="N166" s="96"/>
      <c r="O166" s="296"/>
    </row>
    <row r="167" spans="1:15" ht="19.5" customHeight="1">
      <c r="A167" s="242"/>
      <c r="B167" s="241"/>
      <c r="C167" s="241"/>
      <c r="D167" s="241"/>
      <c r="E167" s="31" t="s">
        <v>16</v>
      </c>
      <c r="F167" s="135">
        <v>23.5</v>
      </c>
      <c r="G167" s="95"/>
      <c r="H167" s="104"/>
      <c r="I167" s="95"/>
      <c r="J167" s="96"/>
      <c r="K167" s="179">
        <v>7</v>
      </c>
      <c r="L167" s="96">
        <f>K167/F167%</f>
        <v>29.787234042553195</v>
      </c>
      <c r="M167" s="95"/>
      <c r="N167" s="96"/>
      <c r="O167" s="296"/>
    </row>
    <row r="168" spans="1:15" ht="19.5" customHeight="1">
      <c r="A168" s="224"/>
      <c r="B168" s="223"/>
      <c r="C168" s="223"/>
      <c r="D168" s="223"/>
      <c r="E168" s="23" t="s">
        <v>17</v>
      </c>
      <c r="F168" s="135"/>
      <c r="G168" s="95"/>
      <c r="H168" s="104"/>
      <c r="I168" s="95"/>
      <c r="J168" s="104"/>
      <c r="K168" s="179"/>
      <c r="L168" s="104"/>
      <c r="M168" s="95"/>
      <c r="N168" s="104"/>
      <c r="O168" s="228"/>
    </row>
    <row r="169" spans="1:15" ht="22.5" customHeight="1">
      <c r="A169" s="295" t="s">
        <v>226</v>
      </c>
      <c r="B169" s="282"/>
      <c r="C169" s="282"/>
      <c r="D169" s="282"/>
      <c r="E169" s="282"/>
      <c r="F169" s="282"/>
      <c r="G169" s="282"/>
      <c r="H169" s="282"/>
      <c r="I169" s="282"/>
      <c r="J169" s="282"/>
      <c r="K169" s="282"/>
      <c r="L169" s="282"/>
      <c r="M169" s="282"/>
      <c r="N169" s="282"/>
      <c r="O169" s="299"/>
    </row>
    <row r="170" spans="1:15" ht="22.5" customHeight="1" hidden="1">
      <c r="A170" s="242" t="s">
        <v>137</v>
      </c>
      <c r="B170" s="241" t="s">
        <v>100</v>
      </c>
      <c r="C170" s="241" t="s">
        <v>98</v>
      </c>
      <c r="D170" s="241" t="s">
        <v>91</v>
      </c>
      <c r="E170" s="43" t="s">
        <v>11</v>
      </c>
      <c r="F170" s="70">
        <f>SUM(F172:F176)</f>
        <v>0</v>
      </c>
      <c r="G170" s="70"/>
      <c r="H170" s="100"/>
      <c r="I170" s="99"/>
      <c r="J170" s="99"/>
      <c r="K170" s="99"/>
      <c r="L170" s="99"/>
      <c r="M170" s="25"/>
      <c r="N170" s="27"/>
      <c r="O170" s="309"/>
    </row>
    <row r="171" spans="1:15" ht="22.5" customHeight="1" hidden="1">
      <c r="A171" s="242"/>
      <c r="B171" s="241"/>
      <c r="C171" s="241"/>
      <c r="D171" s="241"/>
      <c r="E171" s="28" t="s">
        <v>12</v>
      </c>
      <c r="F171" s="92"/>
      <c r="G171" s="92"/>
      <c r="H171" s="106"/>
      <c r="I171" s="92"/>
      <c r="J171" s="92"/>
      <c r="K171" s="29"/>
      <c r="L171" s="29"/>
      <c r="M171" s="29"/>
      <c r="N171" s="30"/>
      <c r="O171" s="309"/>
    </row>
    <row r="172" spans="1:15" ht="22.5" customHeight="1" hidden="1">
      <c r="A172" s="242"/>
      <c r="B172" s="241"/>
      <c r="C172" s="241"/>
      <c r="D172" s="241"/>
      <c r="E172" s="31" t="s">
        <v>13</v>
      </c>
      <c r="F172" s="89"/>
      <c r="G172" s="101"/>
      <c r="H172" s="96"/>
      <c r="I172" s="101"/>
      <c r="J172" s="96"/>
      <c r="K172" s="34"/>
      <c r="L172" s="33"/>
      <c r="M172" s="34"/>
      <c r="N172" s="33"/>
      <c r="O172" s="309"/>
    </row>
    <row r="173" spans="1:16" ht="22.5" customHeight="1" hidden="1">
      <c r="A173" s="242"/>
      <c r="B173" s="241"/>
      <c r="C173" s="241"/>
      <c r="D173" s="241"/>
      <c r="E173" s="47" t="s">
        <v>14</v>
      </c>
      <c r="F173" s="89"/>
      <c r="G173" s="95"/>
      <c r="H173" s="96"/>
      <c r="I173" s="95"/>
      <c r="J173" s="96"/>
      <c r="K173" s="40"/>
      <c r="L173" s="33"/>
      <c r="M173" s="40"/>
      <c r="N173" s="33"/>
      <c r="O173" s="309"/>
      <c r="P173" s="56"/>
    </row>
    <row r="174" spans="1:16" ht="22.5" customHeight="1" hidden="1">
      <c r="A174" s="242"/>
      <c r="B174" s="241"/>
      <c r="C174" s="241"/>
      <c r="D174" s="241"/>
      <c r="E174" s="180" t="s">
        <v>15</v>
      </c>
      <c r="F174" s="89"/>
      <c r="G174" s="95"/>
      <c r="H174" s="96"/>
      <c r="I174" s="95"/>
      <c r="J174" s="96"/>
      <c r="K174" s="40"/>
      <c r="L174" s="33"/>
      <c r="M174" s="40"/>
      <c r="N174" s="33"/>
      <c r="O174" s="309"/>
      <c r="P174" s="56"/>
    </row>
    <row r="175" spans="1:15" ht="22.5" customHeight="1" hidden="1">
      <c r="A175" s="242"/>
      <c r="B175" s="241"/>
      <c r="C175" s="241"/>
      <c r="D175" s="241"/>
      <c r="E175" s="31" t="s">
        <v>16</v>
      </c>
      <c r="F175" s="135"/>
      <c r="G175" s="95"/>
      <c r="H175" s="104"/>
      <c r="I175" s="95"/>
      <c r="J175" s="96"/>
      <c r="K175" s="95"/>
      <c r="L175" s="96"/>
      <c r="M175" s="40"/>
      <c r="N175" s="33"/>
      <c r="O175" s="309"/>
    </row>
    <row r="176" spans="1:15" ht="22.5" customHeight="1" hidden="1">
      <c r="A176" s="242"/>
      <c r="B176" s="241"/>
      <c r="C176" s="241"/>
      <c r="D176" s="241"/>
      <c r="E176" s="47" t="s">
        <v>17</v>
      </c>
      <c r="F176" s="17"/>
      <c r="G176" s="40"/>
      <c r="H176" s="33"/>
      <c r="I176" s="40"/>
      <c r="J176" s="33"/>
      <c r="K176" s="40"/>
      <c r="L176" s="33"/>
      <c r="M176" s="40"/>
      <c r="N176" s="33"/>
      <c r="O176" s="309"/>
    </row>
    <row r="177" spans="1:15" ht="22.5" customHeight="1" hidden="1">
      <c r="A177" s="281" t="s">
        <v>104</v>
      </c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  <c r="L177" s="318"/>
      <c r="M177" s="318"/>
      <c r="N177" s="318"/>
      <c r="O177" s="318"/>
    </row>
    <row r="178" spans="1:15" ht="19.5" customHeight="1">
      <c r="A178" s="242" t="s">
        <v>155</v>
      </c>
      <c r="B178" s="241" t="s">
        <v>156</v>
      </c>
      <c r="C178" s="241" t="s">
        <v>157</v>
      </c>
      <c r="D178" s="241" t="s">
        <v>198</v>
      </c>
      <c r="E178" s="43" t="s">
        <v>11</v>
      </c>
      <c r="F178" s="159">
        <f>SUM(F180:F184)</f>
        <v>120</v>
      </c>
      <c r="G178" s="159">
        <f>SUM(G180:G184)</f>
        <v>0</v>
      </c>
      <c r="H178" s="160">
        <f>G178/F178%</f>
        <v>0</v>
      </c>
      <c r="I178" s="161">
        <f>I183</f>
        <v>59.34</v>
      </c>
      <c r="J178" s="161">
        <f>J183</f>
        <v>49.45</v>
      </c>
      <c r="K178" s="25">
        <f>K183</f>
        <v>59.34</v>
      </c>
      <c r="L178" s="25">
        <f>L183</f>
        <v>49.45</v>
      </c>
      <c r="M178" s="25"/>
      <c r="N178" s="27"/>
      <c r="O178" s="343"/>
    </row>
    <row r="179" spans="1:15" ht="15">
      <c r="A179" s="242"/>
      <c r="B179" s="241"/>
      <c r="C179" s="241"/>
      <c r="D179" s="241"/>
      <c r="E179" s="28" t="s">
        <v>12</v>
      </c>
      <c r="F179" s="162"/>
      <c r="G179" s="162"/>
      <c r="H179" s="163"/>
      <c r="I179" s="162"/>
      <c r="J179" s="162"/>
      <c r="K179" s="29"/>
      <c r="L179" s="29"/>
      <c r="M179" s="29"/>
      <c r="N179" s="30"/>
      <c r="O179" s="343"/>
    </row>
    <row r="180" spans="1:15" ht="18" customHeight="1">
      <c r="A180" s="242"/>
      <c r="B180" s="241"/>
      <c r="C180" s="241"/>
      <c r="D180" s="241"/>
      <c r="E180" s="31" t="s">
        <v>13</v>
      </c>
      <c r="F180" s="164"/>
      <c r="G180" s="165"/>
      <c r="H180" s="166"/>
      <c r="I180" s="165"/>
      <c r="J180" s="166"/>
      <c r="K180" s="34"/>
      <c r="L180" s="33"/>
      <c r="M180" s="34"/>
      <c r="N180" s="33"/>
      <c r="O180" s="343"/>
    </row>
    <row r="181" spans="1:15" ht="38.25">
      <c r="A181" s="242"/>
      <c r="B181" s="241"/>
      <c r="C181" s="241"/>
      <c r="D181" s="241"/>
      <c r="E181" s="47" t="s">
        <v>14</v>
      </c>
      <c r="F181" s="164"/>
      <c r="G181" s="167"/>
      <c r="H181" s="166"/>
      <c r="I181" s="167"/>
      <c r="J181" s="166"/>
      <c r="K181" s="40"/>
      <c r="L181" s="33"/>
      <c r="M181" s="40"/>
      <c r="N181" s="33"/>
      <c r="O181" s="343"/>
    </row>
    <row r="182" spans="1:15" ht="30" customHeight="1">
      <c r="A182" s="242"/>
      <c r="B182" s="241"/>
      <c r="C182" s="241"/>
      <c r="D182" s="241"/>
      <c r="E182" s="180" t="s">
        <v>15</v>
      </c>
      <c r="F182" s="164"/>
      <c r="G182" s="167"/>
      <c r="H182" s="166"/>
      <c r="I182" s="167"/>
      <c r="J182" s="166"/>
      <c r="K182" s="40"/>
      <c r="L182" s="33"/>
      <c r="M182" s="40"/>
      <c r="N182" s="33"/>
      <c r="O182" s="343"/>
    </row>
    <row r="183" spans="1:15" ht="15">
      <c r="A183" s="242"/>
      <c r="B183" s="241"/>
      <c r="C183" s="241"/>
      <c r="D183" s="241"/>
      <c r="E183" s="31" t="s">
        <v>16</v>
      </c>
      <c r="F183" s="168">
        <v>120</v>
      </c>
      <c r="G183" s="167"/>
      <c r="H183" s="169"/>
      <c r="I183" s="167">
        <v>59.34</v>
      </c>
      <c r="J183" s="166">
        <f>I183/F183%</f>
        <v>49.45</v>
      </c>
      <c r="K183" s="167">
        <v>59.34</v>
      </c>
      <c r="L183" s="166">
        <f>J183</f>
        <v>49.45</v>
      </c>
      <c r="M183" s="40"/>
      <c r="N183" s="33"/>
      <c r="O183" s="343"/>
    </row>
    <row r="184" spans="1:15" ht="25.5">
      <c r="A184" s="284"/>
      <c r="B184" s="261"/>
      <c r="C184" s="261"/>
      <c r="D184" s="261"/>
      <c r="E184" s="24" t="s">
        <v>17</v>
      </c>
      <c r="F184" s="170"/>
      <c r="G184" s="171"/>
      <c r="H184" s="172"/>
      <c r="I184" s="171"/>
      <c r="J184" s="172"/>
      <c r="K184" s="35"/>
      <c r="L184" s="36"/>
      <c r="M184" s="35"/>
      <c r="N184" s="36"/>
      <c r="O184" s="344"/>
    </row>
    <row r="185" spans="1:15" ht="17.25" customHeight="1">
      <c r="A185" s="342" t="s">
        <v>171</v>
      </c>
      <c r="B185" s="342"/>
      <c r="C185" s="342"/>
      <c r="D185" s="342"/>
      <c r="E185" s="342"/>
      <c r="F185" s="342"/>
      <c r="G185" s="342"/>
      <c r="H185" s="342"/>
      <c r="I185" s="342"/>
      <c r="J185" s="342"/>
      <c r="K185" s="342"/>
      <c r="L185" s="342"/>
      <c r="M185" s="342"/>
      <c r="N185" s="342"/>
      <c r="O185" s="342"/>
    </row>
    <row r="186" spans="1:15" ht="15">
      <c r="A186" s="242" t="s">
        <v>181</v>
      </c>
      <c r="B186" s="241" t="s">
        <v>182</v>
      </c>
      <c r="C186" s="241" t="s">
        <v>63</v>
      </c>
      <c r="D186" s="241" t="s">
        <v>183</v>
      </c>
      <c r="E186" s="43" t="s">
        <v>11</v>
      </c>
      <c r="F186" s="159">
        <v>30</v>
      </c>
      <c r="G186" s="159">
        <f>SUM(G188:G192)</f>
        <v>0</v>
      </c>
      <c r="H186" s="160">
        <f>G186/F186%</f>
        <v>0</v>
      </c>
      <c r="I186" s="161">
        <f>I191</f>
        <v>30</v>
      </c>
      <c r="J186" s="161">
        <f>J191</f>
        <v>100</v>
      </c>
      <c r="K186" s="25">
        <f>K191</f>
        <v>30</v>
      </c>
      <c r="L186" s="25">
        <f>L191</f>
        <v>100</v>
      </c>
      <c r="M186" s="25"/>
      <c r="N186" s="27"/>
      <c r="O186" s="343"/>
    </row>
    <row r="187" spans="1:15" ht="15">
      <c r="A187" s="242"/>
      <c r="B187" s="241"/>
      <c r="C187" s="241"/>
      <c r="D187" s="241"/>
      <c r="E187" s="28" t="s">
        <v>12</v>
      </c>
      <c r="F187" s="162"/>
      <c r="G187" s="162"/>
      <c r="H187" s="163"/>
      <c r="I187" s="162"/>
      <c r="J187" s="162"/>
      <c r="K187" s="29"/>
      <c r="L187" s="29"/>
      <c r="M187" s="29"/>
      <c r="N187" s="30"/>
      <c r="O187" s="343"/>
    </row>
    <row r="188" spans="1:15" ht="18" customHeight="1">
      <c r="A188" s="242"/>
      <c r="B188" s="241"/>
      <c r="C188" s="241"/>
      <c r="D188" s="241"/>
      <c r="E188" s="31" t="s">
        <v>13</v>
      </c>
      <c r="F188" s="164"/>
      <c r="G188" s="165"/>
      <c r="H188" s="166"/>
      <c r="I188" s="165"/>
      <c r="J188" s="166"/>
      <c r="K188" s="34"/>
      <c r="L188" s="33"/>
      <c r="M188" s="34"/>
      <c r="N188" s="33"/>
      <c r="O188" s="343"/>
    </row>
    <row r="189" spans="1:15" ht="38.25">
      <c r="A189" s="242"/>
      <c r="B189" s="241"/>
      <c r="C189" s="241"/>
      <c r="D189" s="241"/>
      <c r="E189" s="47" t="s">
        <v>14</v>
      </c>
      <c r="F189" s="164"/>
      <c r="G189" s="167"/>
      <c r="H189" s="166"/>
      <c r="I189" s="167"/>
      <c r="J189" s="166"/>
      <c r="K189" s="40"/>
      <c r="L189" s="33"/>
      <c r="M189" s="40"/>
      <c r="N189" s="33"/>
      <c r="O189" s="343"/>
    </row>
    <row r="190" spans="1:15" ht="30" customHeight="1">
      <c r="A190" s="242"/>
      <c r="B190" s="241"/>
      <c r="C190" s="241"/>
      <c r="D190" s="241"/>
      <c r="E190" s="180" t="s">
        <v>15</v>
      </c>
      <c r="F190" s="164"/>
      <c r="G190" s="167"/>
      <c r="H190" s="166"/>
      <c r="I190" s="167"/>
      <c r="J190" s="166"/>
      <c r="K190" s="40"/>
      <c r="L190" s="33"/>
      <c r="M190" s="40"/>
      <c r="N190" s="33"/>
      <c r="O190" s="343"/>
    </row>
    <row r="191" spans="1:15" ht="15">
      <c r="A191" s="242"/>
      <c r="B191" s="241"/>
      <c r="C191" s="241"/>
      <c r="D191" s="241"/>
      <c r="E191" s="31" t="s">
        <v>16</v>
      </c>
      <c r="F191" s="168">
        <v>30</v>
      </c>
      <c r="G191" s="167"/>
      <c r="H191" s="169"/>
      <c r="I191" s="167">
        <v>30</v>
      </c>
      <c r="J191" s="166">
        <v>100</v>
      </c>
      <c r="K191" s="167">
        <v>30</v>
      </c>
      <c r="L191" s="166">
        <v>100</v>
      </c>
      <c r="M191" s="40"/>
      <c r="N191" s="33"/>
      <c r="O191" s="343"/>
    </row>
    <row r="192" spans="1:15" ht="25.5">
      <c r="A192" s="284"/>
      <c r="B192" s="261"/>
      <c r="C192" s="261"/>
      <c r="D192" s="261"/>
      <c r="E192" s="24" t="s">
        <v>17</v>
      </c>
      <c r="F192" s="170"/>
      <c r="G192" s="171"/>
      <c r="H192" s="172"/>
      <c r="I192" s="171"/>
      <c r="J192" s="172"/>
      <c r="K192" s="35"/>
      <c r="L192" s="36"/>
      <c r="M192" s="35"/>
      <c r="N192" s="36"/>
      <c r="O192" s="344"/>
    </row>
    <row r="193" spans="1:15" ht="17.25" customHeight="1">
      <c r="A193" s="342" t="s">
        <v>171</v>
      </c>
      <c r="B193" s="342"/>
      <c r="C193" s="342"/>
      <c r="D193" s="342"/>
      <c r="E193" s="342"/>
      <c r="F193" s="342"/>
      <c r="G193" s="342"/>
      <c r="H193" s="342"/>
      <c r="I193" s="342"/>
      <c r="J193" s="342"/>
      <c r="K193" s="342"/>
      <c r="L193" s="342"/>
      <c r="M193" s="342"/>
      <c r="N193" s="342"/>
      <c r="O193" s="342"/>
    </row>
    <row r="194" spans="1:15" ht="15">
      <c r="A194" s="284" t="s">
        <v>163</v>
      </c>
      <c r="B194" s="241" t="s">
        <v>193</v>
      </c>
      <c r="C194" s="261" t="s">
        <v>39</v>
      </c>
      <c r="D194" s="261" t="s">
        <v>79</v>
      </c>
      <c r="E194" s="51" t="s">
        <v>11</v>
      </c>
      <c r="F194" s="70">
        <f>SUM(F196:F200)</f>
        <v>2750</v>
      </c>
      <c r="G194" s="70">
        <f>G199</f>
        <v>0</v>
      </c>
      <c r="H194" s="70">
        <f>H199</f>
        <v>0</v>
      </c>
      <c r="I194" s="86">
        <f>I199</f>
        <v>0</v>
      </c>
      <c r="J194" s="86">
        <f>J199</f>
        <v>0</v>
      </c>
      <c r="K194" s="86">
        <v>0</v>
      </c>
      <c r="L194" s="86">
        <v>0</v>
      </c>
      <c r="M194" s="86"/>
      <c r="N194" s="86"/>
      <c r="O194" s="290" t="s">
        <v>227</v>
      </c>
    </row>
    <row r="195" spans="1:15" ht="18" customHeight="1">
      <c r="A195" s="287"/>
      <c r="B195" s="289"/>
      <c r="C195" s="262"/>
      <c r="D195" s="262"/>
      <c r="E195" s="19" t="s">
        <v>12</v>
      </c>
      <c r="F195" s="114"/>
      <c r="G195" s="114"/>
      <c r="H195" s="87"/>
      <c r="I195" s="87"/>
      <c r="J195" s="87"/>
      <c r="K195" s="87"/>
      <c r="L195" s="87"/>
      <c r="M195" s="87"/>
      <c r="N195" s="87"/>
      <c r="O195" s="249"/>
    </row>
    <row r="196" spans="1:15" ht="26.25" customHeight="1">
      <c r="A196" s="287"/>
      <c r="B196" s="289"/>
      <c r="C196" s="262"/>
      <c r="D196" s="262"/>
      <c r="E196" s="21" t="s">
        <v>13</v>
      </c>
      <c r="F196" s="90">
        <v>427.5</v>
      </c>
      <c r="G196" s="108">
        <v>0</v>
      </c>
      <c r="H196" s="86"/>
      <c r="I196" s="86">
        <v>0</v>
      </c>
      <c r="J196" s="86"/>
      <c r="K196" s="86"/>
      <c r="L196" s="86"/>
      <c r="M196" s="86"/>
      <c r="N196" s="86"/>
      <c r="O196" s="249"/>
    </row>
    <row r="197" spans="1:15" ht="26.25" customHeight="1">
      <c r="A197" s="287"/>
      <c r="B197" s="289"/>
      <c r="C197" s="262"/>
      <c r="D197" s="262"/>
      <c r="E197" s="22" t="s">
        <v>14</v>
      </c>
      <c r="F197" s="123">
        <v>1822.5</v>
      </c>
      <c r="G197" s="123"/>
      <c r="H197" s="123"/>
      <c r="I197" s="123"/>
      <c r="J197" s="123"/>
      <c r="K197" s="86"/>
      <c r="L197" s="86"/>
      <c r="M197" s="86"/>
      <c r="N197" s="86"/>
      <c r="O197" s="249"/>
    </row>
    <row r="198" spans="1:15" ht="26.25" customHeight="1">
      <c r="A198" s="287"/>
      <c r="B198" s="289"/>
      <c r="C198" s="262"/>
      <c r="D198" s="262"/>
      <c r="E198" s="23" t="s">
        <v>15</v>
      </c>
      <c r="F198" s="123">
        <v>250</v>
      </c>
      <c r="G198" s="123"/>
      <c r="H198" s="88"/>
      <c r="I198" s="88"/>
      <c r="J198" s="88"/>
      <c r="K198" s="86"/>
      <c r="L198" s="86"/>
      <c r="M198" s="86"/>
      <c r="N198" s="86"/>
      <c r="O198" s="249"/>
    </row>
    <row r="199" spans="1:15" ht="26.25" customHeight="1">
      <c r="A199" s="287"/>
      <c r="B199" s="289"/>
      <c r="C199" s="262"/>
      <c r="D199" s="262"/>
      <c r="E199" s="21" t="s">
        <v>16</v>
      </c>
      <c r="F199" s="126">
        <v>250</v>
      </c>
      <c r="G199" s="126">
        <v>0</v>
      </c>
      <c r="H199" s="126"/>
      <c r="I199" s="126">
        <f>I311</f>
        <v>0</v>
      </c>
      <c r="J199" s="126">
        <v>0</v>
      </c>
      <c r="K199" s="86">
        <v>0</v>
      </c>
      <c r="L199" s="86">
        <v>0</v>
      </c>
      <c r="M199" s="86"/>
      <c r="N199" s="86"/>
      <c r="O199" s="249"/>
    </row>
    <row r="200" spans="1:15" ht="26.25" customHeight="1">
      <c r="A200" s="288"/>
      <c r="B200" s="289"/>
      <c r="C200" s="263"/>
      <c r="D200" s="263"/>
      <c r="E200" s="23" t="s">
        <v>17</v>
      </c>
      <c r="F200" s="108"/>
      <c r="G200" s="108"/>
      <c r="H200" s="86"/>
      <c r="I200" s="86"/>
      <c r="J200" s="86"/>
      <c r="K200" s="86"/>
      <c r="L200" s="86"/>
      <c r="M200" s="86"/>
      <c r="N200" s="86"/>
      <c r="O200" s="291"/>
    </row>
    <row r="201" spans="1:15" ht="17.25" customHeight="1">
      <c r="A201" s="300" t="s">
        <v>228</v>
      </c>
      <c r="B201" s="301"/>
      <c r="C201" s="301"/>
      <c r="D201" s="301"/>
      <c r="E201" s="301"/>
      <c r="F201" s="301"/>
      <c r="G201" s="301"/>
      <c r="H201" s="301"/>
      <c r="I201" s="301"/>
      <c r="J201" s="301"/>
      <c r="K201" s="301"/>
      <c r="L201" s="301"/>
      <c r="M201" s="301"/>
      <c r="N201" s="301"/>
      <c r="O201" s="302"/>
    </row>
    <row r="202" spans="1:15" ht="15">
      <c r="A202" s="328" t="s">
        <v>35</v>
      </c>
      <c r="B202" s="329"/>
      <c r="C202" s="329"/>
      <c r="D202" s="330"/>
      <c r="E202" s="50" t="s">
        <v>50</v>
      </c>
      <c r="F202" s="132">
        <f>SUM(F204:F208)</f>
        <v>8532.23</v>
      </c>
      <c r="G202" s="132">
        <f>SUM(G204:G208)</f>
        <v>1917.07</v>
      </c>
      <c r="H202" s="173">
        <f>G202/F202%</f>
        <v>22.46856917828047</v>
      </c>
      <c r="I202" s="174">
        <f>SUM(I204:I208)</f>
        <v>2933.9300000000003</v>
      </c>
      <c r="J202" s="174">
        <f>J207</f>
        <v>48.637568527725236</v>
      </c>
      <c r="K202" s="101">
        <f>K207</f>
        <v>4412.96</v>
      </c>
      <c r="L202" s="101">
        <f>L207</f>
        <v>73.15636174350115</v>
      </c>
      <c r="M202" s="134"/>
      <c r="N202" s="133"/>
      <c r="O202" s="353"/>
    </row>
    <row r="203" spans="1:15" ht="15">
      <c r="A203" s="328"/>
      <c r="B203" s="329"/>
      <c r="C203" s="329"/>
      <c r="D203" s="330"/>
      <c r="E203" s="28" t="s">
        <v>12</v>
      </c>
      <c r="F203" s="92"/>
      <c r="G203" s="92"/>
      <c r="H203" s="175"/>
      <c r="I203" s="176"/>
      <c r="J203" s="176"/>
      <c r="K203" s="101"/>
      <c r="L203" s="101"/>
      <c r="M203" s="92"/>
      <c r="N203" s="106"/>
      <c r="O203" s="354"/>
    </row>
    <row r="204" spans="1:15" ht="15" customHeight="1">
      <c r="A204" s="328"/>
      <c r="B204" s="329"/>
      <c r="C204" s="329"/>
      <c r="D204" s="330"/>
      <c r="E204" s="31" t="s">
        <v>13</v>
      </c>
      <c r="F204" s="89">
        <f>F93+F196</f>
        <v>427.5</v>
      </c>
      <c r="G204" s="101"/>
      <c r="H204" s="177"/>
      <c r="I204" s="178"/>
      <c r="J204" s="177"/>
      <c r="K204" s="101"/>
      <c r="L204" s="101"/>
      <c r="M204" s="101"/>
      <c r="N204" s="96"/>
      <c r="O204" s="354"/>
    </row>
    <row r="205" spans="1:15" ht="38.25">
      <c r="A205" s="328"/>
      <c r="B205" s="329"/>
      <c r="C205" s="329"/>
      <c r="D205" s="330"/>
      <c r="E205" s="24" t="s">
        <v>14</v>
      </c>
      <c r="F205" s="90">
        <f>F197</f>
        <v>1822.5</v>
      </c>
      <c r="G205" s="90"/>
      <c r="H205" s="90"/>
      <c r="I205" s="90"/>
      <c r="J205" s="90"/>
      <c r="K205" s="101"/>
      <c r="L205" s="101"/>
      <c r="M205" s="97"/>
      <c r="N205" s="98"/>
      <c r="O205" s="354"/>
    </row>
    <row r="206" spans="1:15" ht="27.75" customHeight="1">
      <c r="A206" s="328"/>
      <c r="B206" s="329"/>
      <c r="C206" s="329"/>
      <c r="D206" s="330"/>
      <c r="E206" s="180" t="s">
        <v>15</v>
      </c>
      <c r="F206" s="90">
        <f>F198</f>
        <v>250</v>
      </c>
      <c r="G206" s="88"/>
      <c r="H206" s="88"/>
      <c r="I206" s="88"/>
      <c r="J206" s="88"/>
      <c r="K206" s="101"/>
      <c r="L206" s="101"/>
      <c r="M206" s="88"/>
      <c r="N206" s="88"/>
      <c r="O206" s="354"/>
    </row>
    <row r="207" spans="1:15" ht="15">
      <c r="A207" s="328"/>
      <c r="B207" s="329"/>
      <c r="C207" s="329"/>
      <c r="D207" s="330"/>
      <c r="E207" s="31" t="s">
        <v>16</v>
      </c>
      <c r="F207" s="89">
        <f>F96+F199</f>
        <v>6032.2300000000005</v>
      </c>
      <c r="G207" s="90">
        <f>G183+G175+G167+G159+G151+G143+G135+G127+G120+G112+G104</f>
        <v>1917.07</v>
      </c>
      <c r="H207" s="177">
        <f>G207/F207%</f>
        <v>31.780452668416153</v>
      </c>
      <c r="I207" s="178">
        <f>I183+I175+I167+I151+I143+I135+I127+I120+I112+I104+I191+I199</f>
        <v>2933.9300000000003</v>
      </c>
      <c r="J207" s="178">
        <f>I207/F207%</f>
        <v>48.637568527725236</v>
      </c>
      <c r="K207" s="101">
        <f>K183+K175+K151+K143+K135+K127+K120+K112+K104+K191+K199+K167</f>
        <v>4412.96</v>
      </c>
      <c r="L207" s="101">
        <f>K207/F207%</f>
        <v>73.15636174350115</v>
      </c>
      <c r="M207" s="141"/>
      <c r="N207" s="142"/>
      <c r="O207" s="354"/>
    </row>
    <row r="208" spans="1:15" ht="30.75" customHeight="1" thickBot="1">
      <c r="A208" s="328"/>
      <c r="B208" s="329"/>
      <c r="C208" s="329"/>
      <c r="D208" s="330"/>
      <c r="E208" s="24" t="s">
        <v>17</v>
      </c>
      <c r="F208" s="129"/>
      <c r="G208" s="97"/>
      <c r="H208" s="105"/>
      <c r="I208" s="122"/>
      <c r="J208" s="98"/>
      <c r="K208" s="97"/>
      <c r="L208" s="98"/>
      <c r="M208" s="97"/>
      <c r="N208" s="98"/>
      <c r="O208" s="354"/>
    </row>
    <row r="209" spans="1:15" ht="25.5">
      <c r="A209" s="335" t="s">
        <v>19</v>
      </c>
      <c r="B209" s="336"/>
      <c r="C209" s="336"/>
      <c r="D209" s="337"/>
      <c r="E209" s="77" t="s">
        <v>20</v>
      </c>
      <c r="F209" s="138">
        <f>F211+F212+F213+F214+F215</f>
        <v>15407.7</v>
      </c>
      <c r="G209" s="138">
        <f aca="true" t="shared" si="2" ref="G209:L209">G211+G212+G213+G214+G215</f>
        <v>2195.97576</v>
      </c>
      <c r="H209" s="138">
        <f>G209/F209%</f>
        <v>14.252456628828442</v>
      </c>
      <c r="I209" s="138">
        <f t="shared" si="2"/>
        <v>4585.9400000000005</v>
      </c>
      <c r="J209" s="138">
        <f>I209/F209%</f>
        <v>29.763949194234055</v>
      </c>
      <c r="K209" s="138">
        <f t="shared" si="2"/>
        <v>10194.02</v>
      </c>
      <c r="L209" s="138">
        <f t="shared" si="2"/>
        <v>78.976269978385</v>
      </c>
      <c r="M209" s="139"/>
      <c r="N209" s="202"/>
      <c r="O209" s="354"/>
    </row>
    <row r="210" spans="1:15" ht="15">
      <c r="A210" s="338"/>
      <c r="B210" s="271"/>
      <c r="C210" s="271"/>
      <c r="D210" s="272"/>
      <c r="E210" s="28" t="s">
        <v>12</v>
      </c>
      <c r="F210" s="117"/>
      <c r="G210" s="117"/>
      <c r="H210" s="175"/>
      <c r="I210" s="176"/>
      <c r="J210" s="176"/>
      <c r="K210" s="92"/>
      <c r="L210" s="92"/>
      <c r="M210" s="92"/>
      <c r="N210" s="92"/>
      <c r="O210" s="354"/>
    </row>
    <row r="211" spans="1:15" ht="18" customHeight="1">
      <c r="A211" s="338"/>
      <c r="B211" s="271"/>
      <c r="C211" s="271"/>
      <c r="D211" s="272"/>
      <c r="E211" s="31" t="s">
        <v>13</v>
      </c>
      <c r="F211" s="108">
        <f>F204+F85</f>
        <v>427.5</v>
      </c>
      <c r="G211" s="212"/>
      <c r="H211" s="213"/>
      <c r="I211" s="214"/>
      <c r="J211" s="213"/>
      <c r="K211" s="215"/>
      <c r="L211" s="216"/>
      <c r="M211" s="215"/>
      <c r="N211" s="203"/>
      <c r="O211" s="354"/>
    </row>
    <row r="212" spans="1:15" ht="38.25">
      <c r="A212" s="338"/>
      <c r="B212" s="271"/>
      <c r="C212" s="271"/>
      <c r="D212" s="272"/>
      <c r="E212" s="47" t="s">
        <v>14</v>
      </c>
      <c r="F212" s="108">
        <f>F205</f>
        <v>1822.5</v>
      </c>
      <c r="G212" s="217">
        <v>0</v>
      </c>
      <c r="H212" s="213">
        <v>0</v>
      </c>
      <c r="I212" s="218">
        <f>I133</f>
        <v>0</v>
      </c>
      <c r="J212" s="213"/>
      <c r="K212" s="219">
        <f>K205</f>
        <v>0</v>
      </c>
      <c r="L212" s="216"/>
      <c r="M212" s="219"/>
      <c r="N212" s="203"/>
      <c r="O212" s="354"/>
    </row>
    <row r="213" spans="1:15" ht="27" customHeight="1">
      <c r="A213" s="338"/>
      <c r="B213" s="271"/>
      <c r="C213" s="271"/>
      <c r="D213" s="272"/>
      <c r="E213" s="180" t="s">
        <v>15</v>
      </c>
      <c r="F213" s="108">
        <f>F206</f>
        <v>250</v>
      </c>
      <c r="G213" s="217">
        <v>0</v>
      </c>
      <c r="H213" s="213">
        <v>0</v>
      </c>
      <c r="I213" s="218">
        <v>0</v>
      </c>
      <c r="J213" s="213">
        <v>0</v>
      </c>
      <c r="K213" s="219">
        <f>K206</f>
        <v>0</v>
      </c>
      <c r="L213" s="216"/>
      <c r="M213" s="219"/>
      <c r="N213" s="203"/>
      <c r="O213" s="354"/>
    </row>
    <row r="214" spans="1:15" ht="15">
      <c r="A214" s="338"/>
      <c r="B214" s="271"/>
      <c r="C214" s="271"/>
      <c r="D214" s="272"/>
      <c r="E214" s="31" t="s">
        <v>16</v>
      </c>
      <c r="F214" s="108">
        <f>F207+F88</f>
        <v>12907.7</v>
      </c>
      <c r="G214" s="108">
        <f>G207+G88</f>
        <v>2195.97576</v>
      </c>
      <c r="H214" s="108">
        <f>G214/F214%</f>
        <v>17.012912912447607</v>
      </c>
      <c r="I214" s="108">
        <f>I207+I88</f>
        <v>4585.9400000000005</v>
      </c>
      <c r="J214" s="213">
        <f>I214/F214%</f>
        <v>35.52871541792884</v>
      </c>
      <c r="K214" s="219">
        <f>K207+K88</f>
        <v>10194.02</v>
      </c>
      <c r="L214" s="216">
        <f>K214/F214%</f>
        <v>78.976269978385</v>
      </c>
      <c r="M214" s="219"/>
      <c r="N214" s="203"/>
      <c r="O214" s="354"/>
    </row>
    <row r="215" spans="1:15" ht="26.25" thickBot="1">
      <c r="A215" s="339"/>
      <c r="B215" s="340"/>
      <c r="C215" s="340"/>
      <c r="D215" s="341"/>
      <c r="E215" s="78" t="s">
        <v>17</v>
      </c>
      <c r="F215" s="140"/>
      <c r="G215" s="220"/>
      <c r="H215" s="221"/>
      <c r="I215" s="220"/>
      <c r="J215" s="222"/>
      <c r="K215" s="220"/>
      <c r="L215" s="222"/>
      <c r="M215" s="220"/>
      <c r="N215" s="204"/>
      <c r="O215" s="354"/>
    </row>
    <row r="218" spans="2:14" ht="15">
      <c r="B218" s="54" t="s">
        <v>42</v>
      </c>
      <c r="C218" s="55"/>
      <c r="D218" s="238" t="s">
        <v>44</v>
      </c>
      <c r="E218" s="238"/>
      <c r="F218" s="238"/>
      <c r="G218" s="56"/>
      <c r="H218" s="56"/>
      <c r="K218" s="56"/>
      <c r="L218" s="56"/>
      <c r="M218" s="56"/>
      <c r="N218" s="56"/>
    </row>
    <row r="219" spans="2:14" ht="15">
      <c r="B219" s="54" t="s">
        <v>43</v>
      </c>
      <c r="C219" s="55"/>
      <c r="D219" s="55"/>
      <c r="E219" s="55"/>
      <c r="F219" s="55"/>
      <c r="G219" s="56"/>
      <c r="H219" s="56"/>
      <c r="K219" s="56"/>
      <c r="L219" s="56"/>
      <c r="M219" s="56"/>
      <c r="N219" s="56"/>
    </row>
    <row r="220" spans="2:6" ht="15">
      <c r="B220" s="237" t="s">
        <v>68</v>
      </c>
      <c r="C220" s="334"/>
      <c r="D220" s="334"/>
      <c r="E220" s="334"/>
      <c r="F220" s="334"/>
    </row>
    <row r="221" spans="2:6" ht="15">
      <c r="B221" s="72" t="s">
        <v>69</v>
      </c>
      <c r="C221" s="75"/>
      <c r="D221" s="75"/>
      <c r="E221" s="75"/>
      <c r="F221" s="75"/>
    </row>
    <row r="222" spans="2:6" ht="15">
      <c r="B222" s="72" t="s">
        <v>141</v>
      </c>
      <c r="C222" s="75"/>
      <c r="D222" s="75"/>
      <c r="E222" s="75"/>
      <c r="F222" s="75"/>
    </row>
    <row r="223" ht="15">
      <c r="B223" s="71" t="s">
        <v>75</v>
      </c>
    </row>
    <row r="224" ht="15">
      <c r="B224" s="71"/>
    </row>
    <row r="225" spans="2:6" ht="15">
      <c r="B225" s="60" t="s">
        <v>47</v>
      </c>
      <c r="C225" s="60"/>
      <c r="D225" s="61"/>
      <c r="E225" s="62"/>
      <c r="F225" s="60" t="s">
        <v>74</v>
      </c>
    </row>
    <row r="226" spans="2:5" ht="15">
      <c r="B226" s="60" t="s">
        <v>48</v>
      </c>
      <c r="C226" s="60"/>
      <c r="D226" s="45" t="s">
        <v>73</v>
      </c>
      <c r="E226" s="44"/>
    </row>
  </sheetData>
  <sheetProtection/>
  <mergeCells count="152">
    <mergeCell ref="A34:N34"/>
    <mergeCell ref="A82:N82"/>
    <mergeCell ref="C186:C192"/>
    <mergeCell ref="D186:D192"/>
    <mergeCell ref="O186:O192"/>
    <mergeCell ref="A193:O193"/>
    <mergeCell ref="A99:A105"/>
    <mergeCell ref="B186:B192"/>
    <mergeCell ref="D67:D73"/>
    <mergeCell ref="O67:O73"/>
    <mergeCell ref="O202:O208"/>
    <mergeCell ref="A201:O201"/>
    <mergeCell ref="O209:O215"/>
    <mergeCell ref="A114:O114"/>
    <mergeCell ref="D35:D41"/>
    <mergeCell ref="O35:O41"/>
    <mergeCell ref="C122:C128"/>
    <mergeCell ref="D122:D128"/>
    <mergeCell ref="O122:O128"/>
    <mergeCell ref="A186:A192"/>
    <mergeCell ref="A27:A33"/>
    <mergeCell ref="C138:C144"/>
    <mergeCell ref="B35:B41"/>
    <mergeCell ref="C35:C41"/>
    <mergeCell ref="B27:B33"/>
    <mergeCell ref="O138:O144"/>
    <mergeCell ref="A67:A73"/>
    <mergeCell ref="B67:B73"/>
    <mergeCell ref="C67:C73"/>
    <mergeCell ref="C27:C33"/>
    <mergeCell ref="O14:O16"/>
    <mergeCell ref="A14:A16"/>
    <mergeCell ref="B14:B16"/>
    <mergeCell ref="C14:D15"/>
    <mergeCell ref="E14:E16"/>
    <mergeCell ref="I14:J15"/>
    <mergeCell ref="A18:N18"/>
    <mergeCell ref="G14:H15"/>
    <mergeCell ref="K14:L15"/>
    <mergeCell ref="M14:N15"/>
    <mergeCell ref="A19:A25"/>
    <mergeCell ref="B19:B25"/>
    <mergeCell ref="D19:D25"/>
    <mergeCell ref="A17:N17"/>
    <mergeCell ref="F14:F16"/>
    <mergeCell ref="D27:D33"/>
    <mergeCell ref="C19:C25"/>
    <mergeCell ref="A98:O98"/>
    <mergeCell ref="A42:N42"/>
    <mergeCell ref="A43:A49"/>
    <mergeCell ref="B43:B49"/>
    <mergeCell ref="C43:C49"/>
    <mergeCell ref="D43:D49"/>
    <mergeCell ref="A51:A57"/>
    <mergeCell ref="A58:O58"/>
    <mergeCell ref="B170:B176"/>
    <mergeCell ref="B99:B105"/>
    <mergeCell ref="C99:C105"/>
    <mergeCell ref="D99:D105"/>
    <mergeCell ref="A129:O129"/>
    <mergeCell ref="A74:O74"/>
    <mergeCell ref="D138:D144"/>
    <mergeCell ref="D91:D97"/>
    <mergeCell ref="B75:B81"/>
    <mergeCell ref="C75:C81"/>
    <mergeCell ref="A185:O185"/>
    <mergeCell ref="O178:O184"/>
    <mergeCell ref="O170:O176"/>
    <mergeCell ref="O162:O167"/>
    <mergeCell ref="A107:A113"/>
    <mergeCell ref="A178:A184"/>
    <mergeCell ref="C107:C113"/>
    <mergeCell ref="D107:D113"/>
    <mergeCell ref="A122:A128"/>
    <mergeCell ref="B154:B160"/>
    <mergeCell ref="B220:F220"/>
    <mergeCell ref="A209:D215"/>
    <mergeCell ref="A162:A167"/>
    <mergeCell ref="B162:B167"/>
    <mergeCell ref="C162:C167"/>
    <mergeCell ref="A170:A176"/>
    <mergeCell ref="C170:C176"/>
    <mergeCell ref="A202:D208"/>
    <mergeCell ref="D218:F218"/>
    <mergeCell ref="C178:C184"/>
    <mergeCell ref="A177:O177"/>
    <mergeCell ref="D170:D176"/>
    <mergeCell ref="D162:D167"/>
    <mergeCell ref="O43:O49"/>
    <mergeCell ref="O51:O57"/>
    <mergeCell ref="O107:O113"/>
    <mergeCell ref="O115:O121"/>
    <mergeCell ref="O99:O105"/>
    <mergeCell ref="O83:O89"/>
    <mergeCell ref="A83:D89"/>
    <mergeCell ref="C154:C160"/>
    <mergeCell ref="D154:D160"/>
    <mergeCell ref="A161:O161"/>
    <mergeCell ref="O154:O160"/>
    <mergeCell ref="A137:O137"/>
    <mergeCell ref="O130:O136"/>
    <mergeCell ref="A154:A160"/>
    <mergeCell ref="D130:D136"/>
    <mergeCell ref="A153:O153"/>
    <mergeCell ref="A35:A41"/>
    <mergeCell ref="A115:A121"/>
    <mergeCell ref="B115:B121"/>
    <mergeCell ref="C115:C121"/>
    <mergeCell ref="D115:D121"/>
    <mergeCell ref="O59:O65"/>
    <mergeCell ref="O91:O97"/>
    <mergeCell ref="A90:N90"/>
    <mergeCell ref="C51:C57"/>
    <mergeCell ref="A106:O106"/>
    <mergeCell ref="D178:D184"/>
    <mergeCell ref="A169:O169"/>
    <mergeCell ref="B138:B144"/>
    <mergeCell ref="A145:O145"/>
    <mergeCell ref="A50:O50"/>
    <mergeCell ref="A75:A81"/>
    <mergeCell ref="B107:B113"/>
    <mergeCell ref="B51:B57"/>
    <mergeCell ref="D51:D57"/>
    <mergeCell ref="O75:O81"/>
    <mergeCell ref="O19:O25"/>
    <mergeCell ref="A26:N26"/>
    <mergeCell ref="A91:A97"/>
    <mergeCell ref="B91:B97"/>
    <mergeCell ref="C91:C97"/>
    <mergeCell ref="B178:B184"/>
    <mergeCell ref="C130:C136"/>
    <mergeCell ref="B146:B152"/>
    <mergeCell ref="C146:C152"/>
    <mergeCell ref="D146:D152"/>
    <mergeCell ref="A66:O66"/>
    <mergeCell ref="O146:O152"/>
    <mergeCell ref="A146:A152"/>
    <mergeCell ref="A130:A136"/>
    <mergeCell ref="B130:B136"/>
    <mergeCell ref="A138:A144"/>
    <mergeCell ref="B122:B128"/>
    <mergeCell ref="D75:D81"/>
    <mergeCell ref="A194:A200"/>
    <mergeCell ref="B194:B200"/>
    <mergeCell ref="C194:C200"/>
    <mergeCell ref="D194:D200"/>
    <mergeCell ref="O194:O200"/>
    <mergeCell ref="O27:O33"/>
    <mergeCell ref="A59:A65"/>
    <mergeCell ref="B59:B65"/>
    <mergeCell ref="C59:C65"/>
    <mergeCell ref="D59:D65"/>
  </mergeCells>
  <printOptions/>
  <pageMargins left="0.5118110236220472" right="0.11811023622047245" top="0.5511811023622047" bottom="0.3937007874015748" header="0.31496062992125984" footer="0.31496062992125984"/>
  <pageSetup fitToHeight="18" fitToWidth="1" horizontalDpi="600" verticalDpi="600" orientation="landscape" paperSize="9" scale="77" r:id="rId1"/>
  <rowBreaks count="6" manualBreakCount="6">
    <brk id="34" max="255" man="1"/>
    <brk id="53" max="255" man="1"/>
    <brk id="89" max="255" man="1"/>
    <brk id="120" max="14" man="1"/>
    <brk id="139" max="255" man="1"/>
    <brk id="159" max="255" man="1"/>
  </rowBreaks>
  <ignoredErrors>
    <ignoredError sqref="F207:H207 F214 K214:L214 F212:K212 I202:J202 K213 F213 G214 F211 I214 J207" unlockedFormula="1"/>
    <ignoredError sqref="H209:J209" formula="1"/>
    <ignoredError sqref="H202 J214 H214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4"/>
  <sheetViews>
    <sheetView tabSelected="1" view="pageBreakPreview" zoomScale="90" zoomScaleNormal="85" zoomScaleSheetLayoutView="90" zoomScalePageLayoutView="0" workbookViewId="0" topLeftCell="A1">
      <selection activeCell="H20" sqref="H20"/>
    </sheetView>
  </sheetViews>
  <sheetFormatPr defaultColWidth="9.140625" defaultRowHeight="15"/>
  <cols>
    <col min="1" max="1" width="6.28125" style="0" customWidth="1"/>
    <col min="2" max="2" width="19.7109375" style="0" customWidth="1"/>
    <col min="3" max="3" width="8.7109375" style="0" customWidth="1"/>
    <col min="4" max="4" width="8.00390625" style="0" customWidth="1"/>
    <col min="5" max="5" width="14.57421875" style="0" customWidth="1"/>
    <col min="6" max="6" width="13.57421875" style="0" customWidth="1"/>
    <col min="7" max="8" width="10.140625" style="0" customWidth="1"/>
    <col min="9" max="10" width="10.140625" style="56" customWidth="1"/>
    <col min="11" max="14" width="10.140625" style="0" customWidth="1"/>
    <col min="15" max="15" width="25.57421875" style="0" customWidth="1"/>
  </cols>
  <sheetData>
    <row r="1" spans="2:9" ht="15" customHeight="1">
      <c r="B1" s="1"/>
      <c r="F1" s="2" t="s">
        <v>21</v>
      </c>
      <c r="G1" s="4"/>
      <c r="H1" s="4"/>
      <c r="I1" s="79"/>
    </row>
    <row r="2" spans="2:9" ht="15" customHeight="1">
      <c r="B2" s="1"/>
      <c r="E2" s="5" t="s">
        <v>22</v>
      </c>
      <c r="G2" s="4"/>
      <c r="H2" s="4"/>
      <c r="I2" s="79"/>
    </row>
    <row r="3" spans="2:9" ht="16.5" customHeight="1">
      <c r="B3" s="1"/>
      <c r="E3" s="368" t="s">
        <v>36</v>
      </c>
      <c r="F3" s="368"/>
      <c r="G3" s="368"/>
      <c r="H3" s="368"/>
      <c r="I3" s="368"/>
    </row>
    <row r="4" spans="2:9" ht="15" customHeight="1">
      <c r="B4" s="1"/>
      <c r="E4" s="6" t="s">
        <v>0</v>
      </c>
      <c r="G4" s="4"/>
      <c r="H4" s="4"/>
      <c r="I4" s="79"/>
    </row>
    <row r="5" spans="2:9" ht="15" customHeight="1">
      <c r="B5" s="1"/>
      <c r="E5" s="2"/>
      <c r="F5" s="3"/>
      <c r="G5" s="4"/>
      <c r="H5" s="4"/>
      <c r="I5" s="79"/>
    </row>
    <row r="6" spans="2:9" ht="15" customHeight="1">
      <c r="B6" s="3"/>
      <c r="C6" s="3"/>
      <c r="D6" s="3"/>
      <c r="F6" s="46" t="s">
        <v>232</v>
      </c>
      <c r="G6" s="4"/>
      <c r="H6" s="4"/>
      <c r="I6" s="79"/>
    </row>
    <row r="7" spans="2:9" ht="15" customHeight="1">
      <c r="B7" s="3"/>
      <c r="C7" s="7"/>
      <c r="D7" s="7"/>
      <c r="F7" s="8" t="s">
        <v>46</v>
      </c>
      <c r="G7" s="4"/>
      <c r="H7" s="4"/>
      <c r="I7" s="79"/>
    </row>
    <row r="8" spans="2:9" ht="15" customHeight="1">
      <c r="B8" s="3"/>
      <c r="C8" s="3"/>
      <c r="D8" s="3"/>
      <c r="E8" s="3"/>
      <c r="F8" s="3"/>
      <c r="G8" s="4"/>
      <c r="H8" s="4"/>
      <c r="I8" s="79"/>
    </row>
    <row r="9" spans="2:10" ht="15" customHeight="1">
      <c r="B9" s="9" t="s">
        <v>159</v>
      </c>
      <c r="C9" s="3"/>
      <c r="D9" s="3"/>
      <c r="E9" s="10"/>
      <c r="F9" s="10"/>
      <c r="G9" s="10"/>
      <c r="H9" s="10"/>
      <c r="I9" s="80"/>
      <c r="J9" s="81"/>
    </row>
    <row r="10" spans="2:10" ht="15" customHeight="1">
      <c r="B10" s="9" t="s">
        <v>197</v>
      </c>
      <c r="C10" s="11"/>
      <c r="D10" s="11"/>
      <c r="E10" s="12"/>
      <c r="F10" s="12"/>
      <c r="G10" s="12"/>
      <c r="H10" s="12"/>
      <c r="I10" s="82"/>
      <c r="J10" s="83"/>
    </row>
    <row r="11" spans="2:10" ht="15" customHeight="1">
      <c r="B11" s="9"/>
      <c r="C11" s="11"/>
      <c r="D11" s="11"/>
      <c r="E11" s="12"/>
      <c r="F11" s="12"/>
      <c r="G11" s="12"/>
      <c r="H11" s="12"/>
      <c r="I11" s="82"/>
      <c r="J11" s="83"/>
    </row>
    <row r="12" spans="2:10" ht="15" customHeight="1">
      <c r="B12" s="9" t="s">
        <v>1</v>
      </c>
      <c r="C12" s="11"/>
      <c r="D12" s="48" t="s">
        <v>25</v>
      </c>
      <c r="E12" s="13"/>
      <c r="F12" s="13"/>
      <c r="G12" s="3"/>
      <c r="H12" s="3"/>
      <c r="I12" s="84"/>
      <c r="J12" s="54"/>
    </row>
    <row r="13" spans="2:10" ht="15" customHeight="1">
      <c r="B13" s="9"/>
      <c r="C13" s="11"/>
      <c r="D13" s="11"/>
      <c r="E13" s="11"/>
      <c r="F13" s="11"/>
      <c r="G13" s="3"/>
      <c r="H13" s="3"/>
      <c r="I13" s="84"/>
      <c r="J13" s="54"/>
    </row>
    <row r="14" spans="1:15" ht="15" customHeight="1">
      <c r="A14" s="239" t="s">
        <v>2</v>
      </c>
      <c r="B14" s="239" t="s">
        <v>3</v>
      </c>
      <c r="C14" s="239" t="s">
        <v>4</v>
      </c>
      <c r="D14" s="239"/>
      <c r="E14" s="239" t="s">
        <v>5</v>
      </c>
      <c r="F14" s="264" t="s">
        <v>81</v>
      </c>
      <c r="G14" s="248" t="s">
        <v>184</v>
      </c>
      <c r="H14" s="248"/>
      <c r="I14" s="248" t="s">
        <v>185</v>
      </c>
      <c r="J14" s="248"/>
      <c r="K14" s="248" t="s">
        <v>186</v>
      </c>
      <c r="L14" s="248"/>
      <c r="M14" s="248" t="s">
        <v>187</v>
      </c>
      <c r="N14" s="248"/>
      <c r="O14" s="260" t="s">
        <v>6</v>
      </c>
    </row>
    <row r="15" spans="1:15" ht="48.75" customHeight="1">
      <c r="A15" s="239"/>
      <c r="B15" s="239"/>
      <c r="C15" s="239"/>
      <c r="D15" s="239"/>
      <c r="E15" s="239"/>
      <c r="F15" s="265"/>
      <c r="G15" s="248"/>
      <c r="H15" s="248"/>
      <c r="I15" s="248"/>
      <c r="J15" s="248"/>
      <c r="K15" s="248"/>
      <c r="L15" s="248"/>
      <c r="M15" s="248"/>
      <c r="N15" s="248"/>
      <c r="O15" s="260"/>
    </row>
    <row r="16" spans="1:15" ht="35.25" customHeight="1">
      <c r="A16" s="239"/>
      <c r="B16" s="239"/>
      <c r="C16" s="14" t="s">
        <v>7</v>
      </c>
      <c r="D16" s="14" t="s">
        <v>8</v>
      </c>
      <c r="E16" s="239"/>
      <c r="F16" s="266"/>
      <c r="G16" s="14" t="s">
        <v>9</v>
      </c>
      <c r="H16" s="14" t="s">
        <v>10</v>
      </c>
      <c r="I16" s="14" t="s">
        <v>9</v>
      </c>
      <c r="J16" s="14" t="s">
        <v>10</v>
      </c>
      <c r="K16" s="14" t="s">
        <v>9</v>
      </c>
      <c r="L16" s="14" t="s">
        <v>10</v>
      </c>
      <c r="M16" s="14" t="s">
        <v>9</v>
      </c>
      <c r="N16" s="14" t="s">
        <v>10</v>
      </c>
      <c r="O16" s="260"/>
    </row>
    <row r="17" spans="1:15" ht="19.5" customHeight="1">
      <c r="A17" s="369" t="s">
        <v>105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1"/>
    </row>
    <row r="18" spans="1:15" ht="15.75" customHeight="1">
      <c r="A18" s="359" t="s">
        <v>106</v>
      </c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1"/>
    </row>
    <row r="19" spans="1:15" ht="25.5" customHeight="1">
      <c r="A19" s="359" t="s">
        <v>107</v>
      </c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1"/>
    </row>
    <row r="20" spans="1:15" ht="15" customHeight="1">
      <c r="A20" s="362" t="s">
        <v>59</v>
      </c>
      <c r="B20" s="239" t="s">
        <v>110</v>
      </c>
      <c r="C20" s="264" t="s">
        <v>39</v>
      </c>
      <c r="D20" s="261" t="s">
        <v>79</v>
      </c>
      <c r="E20" s="16" t="s">
        <v>11</v>
      </c>
      <c r="F20" s="70">
        <f>F25+F24+F23</f>
        <v>38160.53999999999</v>
      </c>
      <c r="G20" s="70">
        <f>G25+G24</f>
        <v>5742.8</v>
      </c>
      <c r="H20" s="89">
        <f>G20/F20%</f>
        <v>15.049053289078199</v>
      </c>
      <c r="I20" s="70">
        <f>I25+I26+I24</f>
        <v>14373.84</v>
      </c>
      <c r="J20" s="89">
        <f>I20/F20%</f>
        <v>37.666762577259135</v>
      </c>
      <c r="K20" s="89">
        <f>K25+K26+K24</f>
        <v>19104.07</v>
      </c>
      <c r="L20" s="86">
        <f>K20/F20%</f>
        <v>50.06236809017903</v>
      </c>
      <c r="M20" s="18"/>
      <c r="N20" s="58"/>
      <c r="O20" s="260"/>
    </row>
    <row r="21" spans="1:15" ht="18" customHeight="1">
      <c r="A21" s="363"/>
      <c r="B21" s="352"/>
      <c r="C21" s="265"/>
      <c r="D21" s="262"/>
      <c r="E21" s="19" t="s">
        <v>12</v>
      </c>
      <c r="F21" s="91"/>
      <c r="G21" s="111"/>
      <c r="H21" s="90"/>
      <c r="I21" s="87"/>
      <c r="J21" s="90"/>
      <c r="K21" s="87"/>
      <c r="L21" s="87"/>
      <c r="M21" s="20"/>
      <c r="N21" s="20"/>
      <c r="O21" s="372"/>
    </row>
    <row r="22" spans="1:15" ht="33.75" customHeight="1">
      <c r="A22" s="363"/>
      <c r="B22" s="352"/>
      <c r="C22" s="265"/>
      <c r="D22" s="262"/>
      <c r="E22" s="21" t="s">
        <v>13</v>
      </c>
      <c r="F22" s="90">
        <v>0</v>
      </c>
      <c r="G22" s="90"/>
      <c r="H22" s="90"/>
      <c r="I22" s="86"/>
      <c r="J22" s="90"/>
      <c r="K22" s="86"/>
      <c r="L22" s="86"/>
      <c r="M22" s="18"/>
      <c r="N22" s="58"/>
      <c r="O22" s="372"/>
    </row>
    <row r="23" spans="1:15" ht="29.25" customHeight="1">
      <c r="A23" s="363"/>
      <c r="B23" s="352"/>
      <c r="C23" s="265"/>
      <c r="D23" s="262"/>
      <c r="E23" s="52" t="s">
        <v>14</v>
      </c>
      <c r="F23" s="90">
        <v>9261.04</v>
      </c>
      <c r="G23" s="90"/>
      <c r="H23" s="90"/>
      <c r="I23" s="86"/>
      <c r="J23" s="90"/>
      <c r="K23" s="86"/>
      <c r="L23" s="86"/>
      <c r="M23" s="18"/>
      <c r="N23" s="58"/>
      <c r="O23" s="372"/>
    </row>
    <row r="24" spans="1:15" ht="29.25" customHeight="1">
      <c r="A24" s="363"/>
      <c r="B24" s="352"/>
      <c r="C24" s="265"/>
      <c r="D24" s="262"/>
      <c r="E24" s="53" t="s">
        <v>15</v>
      </c>
      <c r="F24" s="90">
        <f>F63</f>
        <v>2080.21</v>
      </c>
      <c r="G24" s="90">
        <f>G63</f>
        <v>324.89</v>
      </c>
      <c r="H24" s="90">
        <f>G24/F24%</f>
        <v>15.618134707553564</v>
      </c>
      <c r="I24" s="90">
        <f>I63</f>
        <v>800.1</v>
      </c>
      <c r="J24" s="90">
        <f>I24/F24%</f>
        <v>38.462462924416286</v>
      </c>
      <c r="K24" s="90">
        <f>K63</f>
        <v>1336</v>
      </c>
      <c r="L24" s="88">
        <f>K24/F24%</f>
        <v>64.22428504814418</v>
      </c>
      <c r="M24" s="18"/>
      <c r="N24" s="58"/>
      <c r="O24" s="372"/>
    </row>
    <row r="25" spans="1:15" ht="24.75" customHeight="1">
      <c r="A25" s="363"/>
      <c r="B25" s="352"/>
      <c r="C25" s="265"/>
      <c r="D25" s="262"/>
      <c r="E25" s="21" t="s">
        <v>16</v>
      </c>
      <c r="F25" s="126">
        <f>F32+F40+F48+F56+F72+F80</f>
        <v>26819.289999999994</v>
      </c>
      <c r="G25" s="126">
        <f>G32+G40+G48+G56</f>
        <v>5417.91</v>
      </c>
      <c r="H25" s="90">
        <f>G25/F25%</f>
        <v>20.201541502403682</v>
      </c>
      <c r="I25" s="126">
        <f>I32+I40+I48+I56</f>
        <v>12160.97</v>
      </c>
      <c r="J25" s="88">
        <f>I25/F25%</f>
        <v>45.34411611940511</v>
      </c>
      <c r="K25" s="90">
        <f>K32+K40+K48+K56</f>
        <v>16355.300000000001</v>
      </c>
      <c r="L25" s="88">
        <f>K25/F25%</f>
        <v>60.98334445095304</v>
      </c>
      <c r="M25" s="18"/>
      <c r="N25" s="58"/>
      <c r="O25" s="372"/>
    </row>
    <row r="26" spans="1:15" ht="45" customHeight="1">
      <c r="A26" s="364"/>
      <c r="B26" s="352"/>
      <c r="C26" s="266"/>
      <c r="D26" s="263"/>
      <c r="E26" s="23" t="s">
        <v>176</v>
      </c>
      <c r="F26" s="90">
        <v>1412.77</v>
      </c>
      <c r="G26" s="90">
        <v>1412.77</v>
      </c>
      <c r="H26" s="88">
        <v>100</v>
      </c>
      <c r="I26" s="90">
        <v>1412.77</v>
      </c>
      <c r="J26" s="88">
        <v>100</v>
      </c>
      <c r="K26" s="90">
        <v>1412.77</v>
      </c>
      <c r="L26" s="88">
        <v>100</v>
      </c>
      <c r="M26" s="18"/>
      <c r="N26" s="58"/>
      <c r="O26" s="372"/>
    </row>
    <row r="27" spans="1:15" ht="28.5" customHeight="1">
      <c r="A27" s="284" t="s">
        <v>111</v>
      </c>
      <c r="B27" s="241" t="s">
        <v>45</v>
      </c>
      <c r="C27" s="261" t="s">
        <v>39</v>
      </c>
      <c r="D27" s="261" t="s">
        <v>79</v>
      </c>
      <c r="E27" s="16" t="s">
        <v>11</v>
      </c>
      <c r="F27" s="70">
        <f>F32</f>
        <v>14132.68</v>
      </c>
      <c r="G27" s="70">
        <f>SUM(G29:G33)</f>
        <v>3515.19</v>
      </c>
      <c r="H27" s="70">
        <f>G27/F27%</f>
        <v>24.872777137811088</v>
      </c>
      <c r="I27" s="70">
        <f>SUM(I29:I33)</f>
        <v>7229.040000000001</v>
      </c>
      <c r="J27" s="86">
        <f>I27/F27%</f>
        <v>51.15123246263271</v>
      </c>
      <c r="K27" s="86">
        <f>K32</f>
        <v>9344.2</v>
      </c>
      <c r="L27" s="86">
        <f>L32</f>
        <v>66.11767902478512</v>
      </c>
      <c r="M27" s="86"/>
      <c r="N27" s="128"/>
      <c r="O27" s="260"/>
    </row>
    <row r="28" spans="1:15" ht="15" customHeight="1">
      <c r="A28" s="287"/>
      <c r="B28" s="289"/>
      <c r="C28" s="262"/>
      <c r="D28" s="262"/>
      <c r="E28" s="19" t="s">
        <v>12</v>
      </c>
      <c r="F28" s="91"/>
      <c r="G28" s="111"/>
      <c r="H28" s="87"/>
      <c r="I28" s="87"/>
      <c r="J28" s="88"/>
      <c r="K28" s="87"/>
      <c r="L28" s="87"/>
      <c r="M28" s="87"/>
      <c r="N28" s="87"/>
      <c r="O28" s="372"/>
    </row>
    <row r="29" spans="1:15" ht="21" customHeight="1">
      <c r="A29" s="287"/>
      <c r="B29" s="289"/>
      <c r="C29" s="262"/>
      <c r="D29" s="262"/>
      <c r="E29" s="182" t="s">
        <v>13</v>
      </c>
      <c r="F29" s="90">
        <v>0</v>
      </c>
      <c r="G29" s="90"/>
      <c r="H29" s="88"/>
      <c r="I29" s="88"/>
      <c r="J29" s="88"/>
      <c r="K29" s="86"/>
      <c r="L29" s="86"/>
      <c r="M29" s="86"/>
      <c r="N29" s="128"/>
      <c r="O29" s="372"/>
    </row>
    <row r="30" spans="1:15" ht="24.75" customHeight="1">
      <c r="A30" s="287"/>
      <c r="B30" s="289"/>
      <c r="C30" s="262"/>
      <c r="D30" s="262"/>
      <c r="E30" s="22" t="s">
        <v>14</v>
      </c>
      <c r="F30" s="90">
        <v>0</v>
      </c>
      <c r="G30" s="90"/>
      <c r="H30" s="88"/>
      <c r="I30" s="88"/>
      <c r="J30" s="88"/>
      <c r="K30" s="86"/>
      <c r="L30" s="86"/>
      <c r="M30" s="86"/>
      <c r="N30" s="128"/>
      <c r="O30" s="372"/>
    </row>
    <row r="31" spans="1:15" ht="25.5" customHeight="1">
      <c r="A31" s="287"/>
      <c r="B31" s="289"/>
      <c r="C31" s="262"/>
      <c r="D31" s="262"/>
      <c r="E31" s="23" t="s">
        <v>15</v>
      </c>
      <c r="F31" s="90"/>
      <c r="G31" s="90"/>
      <c r="H31" s="88"/>
      <c r="I31" s="88"/>
      <c r="J31" s="88"/>
      <c r="K31" s="88"/>
      <c r="L31" s="88"/>
      <c r="M31" s="86"/>
      <c r="N31" s="128"/>
      <c r="O31" s="372"/>
    </row>
    <row r="32" spans="1:15" ht="25.5" customHeight="1">
      <c r="A32" s="287"/>
      <c r="B32" s="289"/>
      <c r="C32" s="262"/>
      <c r="D32" s="262"/>
      <c r="E32" s="21" t="s">
        <v>16</v>
      </c>
      <c r="F32" s="147">
        <v>14132.68</v>
      </c>
      <c r="G32" s="90">
        <v>2802.42</v>
      </c>
      <c r="H32" s="70">
        <f>G32/F32%</f>
        <v>19.829360036454517</v>
      </c>
      <c r="I32" s="88">
        <f>6516.27</f>
        <v>6516.27</v>
      </c>
      <c r="J32" s="88">
        <f>I32/F32%</f>
        <v>46.10781536127614</v>
      </c>
      <c r="K32" s="88">
        <v>9344.2</v>
      </c>
      <c r="L32" s="88">
        <f>K32/F32%</f>
        <v>66.11767902478512</v>
      </c>
      <c r="M32" s="86"/>
      <c r="N32" s="128"/>
      <c r="O32" s="372"/>
    </row>
    <row r="33" spans="1:15" ht="36" customHeight="1">
      <c r="A33" s="288"/>
      <c r="B33" s="289"/>
      <c r="C33" s="263"/>
      <c r="D33" s="263"/>
      <c r="E33" s="23" t="s">
        <v>160</v>
      </c>
      <c r="F33" s="90">
        <v>712.77</v>
      </c>
      <c r="G33" s="90">
        <v>712.77</v>
      </c>
      <c r="H33" s="88">
        <v>100</v>
      </c>
      <c r="I33" s="90">
        <v>712.77</v>
      </c>
      <c r="J33" s="88">
        <v>100</v>
      </c>
      <c r="K33" s="90">
        <v>712.77</v>
      </c>
      <c r="L33" s="88">
        <v>100</v>
      </c>
      <c r="M33" s="86"/>
      <c r="N33" s="128"/>
      <c r="O33" s="372"/>
    </row>
    <row r="34" spans="1:15" ht="24.75" customHeight="1">
      <c r="A34" s="295" t="s">
        <v>174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3"/>
    </row>
    <row r="35" spans="1:15" ht="27.75" customHeight="1">
      <c r="A35" s="284" t="s">
        <v>112</v>
      </c>
      <c r="B35" s="261" t="s">
        <v>52</v>
      </c>
      <c r="C35" s="261" t="s">
        <v>39</v>
      </c>
      <c r="D35" s="261" t="s">
        <v>79</v>
      </c>
      <c r="E35" s="16" t="s">
        <v>11</v>
      </c>
      <c r="F35" s="70">
        <f>SUM(F37:F40)</f>
        <v>9886.99</v>
      </c>
      <c r="G35" s="70">
        <f>G40</f>
        <v>2180.56</v>
      </c>
      <c r="H35" s="70">
        <f>H40</f>
        <v>22.054841766806682</v>
      </c>
      <c r="I35" s="86">
        <f>I40</f>
        <v>4505.48</v>
      </c>
      <c r="J35" s="86">
        <f>I35/F35%</f>
        <v>45.5697841304583</v>
      </c>
      <c r="K35" s="86">
        <f>K40</f>
        <v>5418.5</v>
      </c>
      <c r="L35" s="86">
        <f>L40</f>
        <v>54.80434389030433</v>
      </c>
      <c r="M35" s="18"/>
      <c r="N35" s="18"/>
      <c r="O35" s="355"/>
    </row>
    <row r="36" spans="1:15" ht="15" customHeight="1">
      <c r="A36" s="285"/>
      <c r="B36" s="262"/>
      <c r="C36" s="262"/>
      <c r="D36" s="262"/>
      <c r="E36" s="19" t="s">
        <v>12</v>
      </c>
      <c r="F36" s="91"/>
      <c r="G36" s="111"/>
      <c r="H36" s="88"/>
      <c r="I36" s="87"/>
      <c r="J36" s="88"/>
      <c r="K36" s="20"/>
      <c r="L36" s="20"/>
      <c r="M36" s="20"/>
      <c r="N36" s="20"/>
      <c r="O36" s="356"/>
    </row>
    <row r="37" spans="1:15" ht="27.75" customHeight="1">
      <c r="A37" s="285"/>
      <c r="B37" s="262"/>
      <c r="C37" s="262"/>
      <c r="D37" s="262"/>
      <c r="E37" s="21" t="s">
        <v>13</v>
      </c>
      <c r="F37" s="90">
        <v>0</v>
      </c>
      <c r="G37" s="90"/>
      <c r="H37" s="88"/>
      <c r="I37" s="86"/>
      <c r="J37" s="88"/>
      <c r="K37" s="18"/>
      <c r="L37" s="18"/>
      <c r="M37" s="18"/>
      <c r="N37" s="18"/>
      <c r="O37" s="356"/>
    </row>
    <row r="38" spans="1:15" ht="27.75" customHeight="1">
      <c r="A38" s="285"/>
      <c r="B38" s="262"/>
      <c r="C38" s="262"/>
      <c r="D38" s="262"/>
      <c r="E38" s="52" t="s">
        <v>14</v>
      </c>
      <c r="F38" s="90">
        <v>0</v>
      </c>
      <c r="G38" s="90"/>
      <c r="H38" s="88"/>
      <c r="I38" s="86"/>
      <c r="J38" s="88"/>
      <c r="K38" s="18"/>
      <c r="L38" s="18"/>
      <c r="M38" s="18"/>
      <c r="N38" s="18"/>
      <c r="O38" s="356"/>
    </row>
    <row r="39" spans="1:15" ht="27.75" customHeight="1">
      <c r="A39" s="285"/>
      <c r="B39" s="262"/>
      <c r="C39" s="262"/>
      <c r="D39" s="262"/>
      <c r="E39" s="53" t="s">
        <v>15</v>
      </c>
      <c r="F39" s="90">
        <v>0</v>
      </c>
      <c r="G39" s="90"/>
      <c r="H39" s="88"/>
      <c r="I39" s="86"/>
      <c r="J39" s="88"/>
      <c r="K39" s="18"/>
      <c r="L39" s="18"/>
      <c r="M39" s="18"/>
      <c r="N39" s="18"/>
      <c r="O39" s="356"/>
    </row>
    <row r="40" spans="1:15" ht="27.75" customHeight="1">
      <c r="A40" s="285"/>
      <c r="B40" s="262"/>
      <c r="C40" s="262"/>
      <c r="D40" s="262"/>
      <c r="E40" s="21" t="s">
        <v>16</v>
      </c>
      <c r="F40" s="115">
        <v>9886.99</v>
      </c>
      <c r="G40" s="90">
        <v>2180.56</v>
      </c>
      <c r="H40" s="90">
        <f>G40/F40%</f>
        <v>22.054841766806682</v>
      </c>
      <c r="I40" s="88">
        <v>4505.48</v>
      </c>
      <c r="J40" s="88">
        <f>I40/F40%</f>
        <v>45.5697841304583</v>
      </c>
      <c r="K40" s="88">
        <v>5418.5</v>
      </c>
      <c r="L40" s="88">
        <f>K40/F40%</f>
        <v>54.80434389030433</v>
      </c>
      <c r="M40" s="18"/>
      <c r="N40" s="18"/>
      <c r="O40" s="356"/>
    </row>
    <row r="41" spans="1:15" ht="32.25" customHeight="1">
      <c r="A41" s="285"/>
      <c r="B41" s="262"/>
      <c r="C41" s="262"/>
      <c r="D41" s="263"/>
      <c r="E41" s="22" t="s">
        <v>160</v>
      </c>
      <c r="F41" s="103">
        <f>F26-F33</f>
        <v>700</v>
      </c>
      <c r="G41" s="103">
        <v>700</v>
      </c>
      <c r="H41" s="146">
        <v>100</v>
      </c>
      <c r="I41" s="103">
        <v>700</v>
      </c>
      <c r="J41" s="146">
        <v>100</v>
      </c>
      <c r="K41" s="103">
        <v>700</v>
      </c>
      <c r="L41" s="146">
        <v>100</v>
      </c>
      <c r="M41" s="25"/>
      <c r="N41" s="25"/>
      <c r="O41" s="356"/>
    </row>
    <row r="42" spans="1:15" ht="24" customHeight="1">
      <c r="A42" s="342" t="s">
        <v>174</v>
      </c>
      <c r="B42" s="342"/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</row>
    <row r="43" spans="1:15" ht="26.25" customHeight="1">
      <c r="A43" s="285" t="s">
        <v>113</v>
      </c>
      <c r="B43" s="263" t="s">
        <v>40</v>
      </c>
      <c r="C43" s="262" t="s">
        <v>39</v>
      </c>
      <c r="D43" s="261" t="s">
        <v>79</v>
      </c>
      <c r="E43" s="59" t="s">
        <v>11</v>
      </c>
      <c r="F43" s="70">
        <f>SUM(F45:F49)</f>
        <v>1869.1</v>
      </c>
      <c r="G43" s="70">
        <f aca="true" t="shared" si="0" ref="G43:L43">G48</f>
        <v>375.13</v>
      </c>
      <c r="H43" s="70">
        <f t="shared" si="0"/>
        <v>20.070087207747044</v>
      </c>
      <c r="I43" s="70">
        <f t="shared" si="0"/>
        <v>966.39</v>
      </c>
      <c r="J43" s="70">
        <f t="shared" si="0"/>
        <v>51.70349366005029</v>
      </c>
      <c r="K43" s="102">
        <f t="shared" si="0"/>
        <v>1338.1</v>
      </c>
      <c r="L43" s="102">
        <f t="shared" si="0"/>
        <v>71.59060510406077</v>
      </c>
      <c r="M43" s="32"/>
      <c r="N43" s="32"/>
      <c r="O43" s="292"/>
    </row>
    <row r="44" spans="1:15" ht="15" customHeight="1">
      <c r="A44" s="287"/>
      <c r="B44" s="289"/>
      <c r="C44" s="262"/>
      <c r="D44" s="262"/>
      <c r="E44" s="19" t="s">
        <v>12</v>
      </c>
      <c r="F44" s="91"/>
      <c r="G44" s="111"/>
      <c r="H44" s="87"/>
      <c r="I44" s="87"/>
      <c r="J44" s="87"/>
      <c r="K44" s="87"/>
      <c r="L44" s="87"/>
      <c r="M44" s="20"/>
      <c r="N44" s="20"/>
      <c r="O44" s="293"/>
    </row>
    <row r="45" spans="1:15" ht="22.5" customHeight="1">
      <c r="A45" s="287"/>
      <c r="B45" s="289"/>
      <c r="C45" s="262"/>
      <c r="D45" s="262"/>
      <c r="E45" s="182" t="s">
        <v>13</v>
      </c>
      <c r="F45" s="123"/>
      <c r="G45" s="90"/>
      <c r="H45" s="86"/>
      <c r="I45" s="86"/>
      <c r="J45" s="86"/>
      <c r="K45" s="86"/>
      <c r="L45" s="86"/>
      <c r="M45" s="18"/>
      <c r="N45" s="18"/>
      <c r="O45" s="293"/>
    </row>
    <row r="46" spans="1:15" ht="24.75" customHeight="1">
      <c r="A46" s="287"/>
      <c r="B46" s="289"/>
      <c r="C46" s="262"/>
      <c r="D46" s="262"/>
      <c r="E46" s="22" t="s">
        <v>14</v>
      </c>
      <c r="F46" s="123"/>
      <c r="G46" s="90"/>
      <c r="H46" s="86"/>
      <c r="I46" s="86"/>
      <c r="J46" s="86"/>
      <c r="K46" s="86"/>
      <c r="L46" s="86"/>
      <c r="M46" s="18"/>
      <c r="N46" s="18"/>
      <c r="O46" s="293"/>
    </row>
    <row r="47" spans="1:15" ht="24.75" customHeight="1">
      <c r="A47" s="287"/>
      <c r="B47" s="289"/>
      <c r="C47" s="262"/>
      <c r="D47" s="262"/>
      <c r="E47" s="23" t="s">
        <v>15</v>
      </c>
      <c r="F47" s="144"/>
      <c r="G47" s="90"/>
      <c r="H47" s="88"/>
      <c r="I47" s="88"/>
      <c r="J47" s="88"/>
      <c r="K47" s="88"/>
      <c r="L47" s="88"/>
      <c r="M47" s="18"/>
      <c r="N47" s="18"/>
      <c r="O47" s="293"/>
    </row>
    <row r="48" spans="1:15" ht="24.75" customHeight="1">
      <c r="A48" s="287"/>
      <c r="B48" s="289"/>
      <c r="C48" s="262"/>
      <c r="D48" s="262"/>
      <c r="E48" s="21" t="s">
        <v>16</v>
      </c>
      <c r="F48" s="145">
        <v>1869.1</v>
      </c>
      <c r="G48" s="90">
        <v>375.13</v>
      </c>
      <c r="H48" s="136">
        <f>G48/F48%</f>
        <v>20.070087207747044</v>
      </c>
      <c r="I48" s="88">
        <v>966.39</v>
      </c>
      <c r="J48" s="88">
        <f>I48/F48%</f>
        <v>51.70349366005029</v>
      </c>
      <c r="K48" s="88">
        <v>1338.1</v>
      </c>
      <c r="L48" s="88">
        <f>K48/F48%</f>
        <v>71.59060510406077</v>
      </c>
      <c r="M48" s="18"/>
      <c r="N48" s="18"/>
      <c r="O48" s="293"/>
    </row>
    <row r="49" spans="1:15" ht="24.75" customHeight="1">
      <c r="A49" s="288"/>
      <c r="B49" s="289"/>
      <c r="C49" s="263"/>
      <c r="D49" s="263"/>
      <c r="E49" s="23" t="s">
        <v>17</v>
      </c>
      <c r="F49" s="123"/>
      <c r="G49" s="90"/>
      <c r="H49" s="86"/>
      <c r="I49" s="88"/>
      <c r="J49" s="88"/>
      <c r="K49" s="86"/>
      <c r="L49" s="18"/>
      <c r="M49" s="18"/>
      <c r="N49" s="18"/>
      <c r="O49" s="294"/>
    </row>
    <row r="50" spans="1:15" ht="20.25" customHeight="1">
      <c r="A50" s="295" t="s">
        <v>175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3"/>
    </row>
    <row r="51" spans="1:15" ht="19.5" customHeight="1">
      <c r="A51" s="284" t="s">
        <v>114</v>
      </c>
      <c r="B51" s="261" t="s">
        <v>37</v>
      </c>
      <c r="C51" s="261" t="s">
        <v>39</v>
      </c>
      <c r="D51" s="261" t="s">
        <v>79</v>
      </c>
      <c r="E51" s="16" t="s">
        <v>11</v>
      </c>
      <c r="F51" s="70">
        <f>SUM(F53:F57)</f>
        <v>343.1</v>
      </c>
      <c r="G51" s="70">
        <f>SUM(G53:G57)</f>
        <v>59.8</v>
      </c>
      <c r="H51" s="70">
        <f>G51/F51%</f>
        <v>17.429320897697462</v>
      </c>
      <c r="I51" s="70">
        <f>SUM(I53:I57)</f>
        <v>172.83</v>
      </c>
      <c r="J51" s="70">
        <f>J56</f>
        <v>50.37306907607112</v>
      </c>
      <c r="K51" s="86">
        <f>K56</f>
        <v>254.5</v>
      </c>
      <c r="L51" s="86">
        <f>L56</f>
        <v>74.17662489070241</v>
      </c>
      <c r="M51" s="18"/>
      <c r="N51" s="18"/>
      <c r="O51" s="278"/>
    </row>
    <row r="52" spans="1:15" ht="17.25" customHeight="1">
      <c r="A52" s="285"/>
      <c r="B52" s="262"/>
      <c r="C52" s="262"/>
      <c r="D52" s="262"/>
      <c r="E52" s="19" t="s">
        <v>12</v>
      </c>
      <c r="F52" s="91"/>
      <c r="G52" s="111"/>
      <c r="H52" s="112"/>
      <c r="I52" s="87"/>
      <c r="J52" s="87"/>
      <c r="K52" s="87"/>
      <c r="L52" s="20"/>
      <c r="M52" s="20"/>
      <c r="N52" s="20"/>
      <c r="O52" s="279"/>
    </row>
    <row r="53" spans="1:15" ht="21.75" customHeight="1">
      <c r="A53" s="285"/>
      <c r="B53" s="262"/>
      <c r="C53" s="262"/>
      <c r="D53" s="262"/>
      <c r="E53" s="21" t="s">
        <v>13</v>
      </c>
      <c r="F53" s="90">
        <v>0</v>
      </c>
      <c r="G53" s="90"/>
      <c r="H53" s="88"/>
      <c r="I53" s="86"/>
      <c r="J53" s="86"/>
      <c r="K53" s="86"/>
      <c r="L53" s="18"/>
      <c r="M53" s="18"/>
      <c r="N53" s="18"/>
      <c r="O53" s="279"/>
    </row>
    <row r="54" spans="1:15" ht="24" customHeight="1">
      <c r="A54" s="285"/>
      <c r="B54" s="262"/>
      <c r="C54" s="262"/>
      <c r="D54" s="262"/>
      <c r="E54" s="52" t="s">
        <v>14</v>
      </c>
      <c r="F54" s="90">
        <v>0</v>
      </c>
      <c r="G54" s="90"/>
      <c r="H54" s="88"/>
      <c r="I54" s="86"/>
      <c r="J54" s="86"/>
      <c r="K54" s="86"/>
      <c r="L54" s="18"/>
      <c r="M54" s="18"/>
      <c r="N54" s="18"/>
      <c r="O54" s="279"/>
    </row>
    <row r="55" spans="1:15" ht="27" customHeight="1">
      <c r="A55" s="285"/>
      <c r="B55" s="262"/>
      <c r="C55" s="262"/>
      <c r="D55" s="262"/>
      <c r="E55" s="53" t="s">
        <v>15</v>
      </c>
      <c r="F55" s="90">
        <v>0</v>
      </c>
      <c r="G55" s="90"/>
      <c r="H55" s="88"/>
      <c r="I55" s="86"/>
      <c r="J55" s="86"/>
      <c r="K55" s="86"/>
      <c r="L55" s="18"/>
      <c r="M55" s="18"/>
      <c r="N55" s="18"/>
      <c r="O55" s="279"/>
    </row>
    <row r="56" spans="1:15" ht="24.75" customHeight="1">
      <c r="A56" s="285"/>
      <c r="B56" s="262"/>
      <c r="C56" s="262"/>
      <c r="D56" s="262"/>
      <c r="E56" s="21" t="s">
        <v>16</v>
      </c>
      <c r="F56" s="145">
        <v>343.1</v>
      </c>
      <c r="G56" s="90">
        <v>59.8</v>
      </c>
      <c r="H56" s="88">
        <f>G56/F56%</f>
        <v>17.429320897697462</v>
      </c>
      <c r="I56" s="90">
        <v>172.83</v>
      </c>
      <c r="J56" s="90">
        <f>I56/F56%</f>
        <v>50.37306907607112</v>
      </c>
      <c r="K56" s="88">
        <v>254.5</v>
      </c>
      <c r="L56" s="88">
        <f>K56/F56%</f>
        <v>74.17662489070241</v>
      </c>
      <c r="M56" s="18"/>
      <c r="N56" s="18"/>
      <c r="O56" s="279"/>
    </row>
    <row r="57" spans="1:15" ht="22.5" customHeight="1">
      <c r="A57" s="285"/>
      <c r="B57" s="262"/>
      <c r="C57" s="262"/>
      <c r="D57" s="263"/>
      <c r="E57" s="22" t="s">
        <v>17</v>
      </c>
      <c r="F57" s="103">
        <v>0</v>
      </c>
      <c r="G57" s="129"/>
      <c r="H57" s="99"/>
      <c r="I57" s="99"/>
      <c r="J57" s="99"/>
      <c r="K57" s="99"/>
      <c r="L57" s="25"/>
      <c r="M57" s="25"/>
      <c r="N57" s="25"/>
      <c r="O57" s="279"/>
    </row>
    <row r="58" spans="1:15" ht="24.75" customHeight="1">
      <c r="A58" s="342" t="s">
        <v>175</v>
      </c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</row>
    <row r="59" spans="1:15" ht="22.5" customHeight="1">
      <c r="A59" s="284" t="s">
        <v>115</v>
      </c>
      <c r="B59" s="241" t="s">
        <v>49</v>
      </c>
      <c r="C59" s="261" t="s">
        <v>39</v>
      </c>
      <c r="D59" s="261" t="s">
        <v>79</v>
      </c>
      <c r="E59" s="16" t="s">
        <v>11</v>
      </c>
      <c r="F59" s="70">
        <f>SUM(F61:F65)</f>
        <v>2080.21</v>
      </c>
      <c r="G59" s="70">
        <f>SUM(G61:G65)</f>
        <v>324.89</v>
      </c>
      <c r="H59" s="206">
        <f>SUM(H61:H65)</f>
        <v>15.618134707553564</v>
      </c>
      <c r="I59" s="70">
        <f>SUM(I61:I65)</f>
        <v>800.1</v>
      </c>
      <c r="J59" s="70">
        <f>SUM(J61:J65)</f>
        <v>38.462462924416286</v>
      </c>
      <c r="K59" s="86">
        <f>K63</f>
        <v>1336</v>
      </c>
      <c r="L59" s="86">
        <f>L63</f>
        <v>64.22428504814418</v>
      </c>
      <c r="M59" s="18"/>
      <c r="N59" s="18"/>
      <c r="O59" s="278"/>
    </row>
    <row r="60" spans="1:15" ht="18" customHeight="1">
      <c r="A60" s="287"/>
      <c r="B60" s="289"/>
      <c r="C60" s="262"/>
      <c r="D60" s="262"/>
      <c r="E60" s="19" t="s">
        <v>12</v>
      </c>
      <c r="F60" s="91"/>
      <c r="G60" s="111"/>
      <c r="H60" s="112"/>
      <c r="I60" s="87"/>
      <c r="J60" s="87"/>
      <c r="K60" s="87"/>
      <c r="L60" s="20"/>
      <c r="M60" s="20"/>
      <c r="N60" s="20"/>
      <c r="O60" s="279"/>
    </row>
    <row r="61" spans="1:15" ht="24" customHeight="1">
      <c r="A61" s="287"/>
      <c r="B61" s="289"/>
      <c r="C61" s="262"/>
      <c r="D61" s="262"/>
      <c r="E61" s="21" t="s">
        <v>13</v>
      </c>
      <c r="F61" s="90">
        <v>0</v>
      </c>
      <c r="G61" s="90"/>
      <c r="H61" s="88"/>
      <c r="I61" s="86"/>
      <c r="J61" s="86"/>
      <c r="K61" s="86"/>
      <c r="L61" s="18"/>
      <c r="M61" s="18"/>
      <c r="N61" s="18"/>
      <c r="O61" s="279"/>
    </row>
    <row r="62" spans="1:15" ht="23.25" customHeight="1">
      <c r="A62" s="287"/>
      <c r="B62" s="289"/>
      <c r="C62" s="262"/>
      <c r="D62" s="262"/>
      <c r="E62" s="52" t="s">
        <v>14</v>
      </c>
      <c r="F62" s="90">
        <v>0</v>
      </c>
      <c r="G62" s="90"/>
      <c r="H62" s="88"/>
      <c r="I62" s="86"/>
      <c r="J62" s="86"/>
      <c r="K62" s="86"/>
      <c r="L62" s="18"/>
      <c r="M62" s="18"/>
      <c r="N62" s="18"/>
      <c r="O62" s="279"/>
    </row>
    <row r="63" spans="1:15" ht="25.5" customHeight="1">
      <c r="A63" s="287"/>
      <c r="B63" s="289"/>
      <c r="C63" s="262"/>
      <c r="D63" s="262"/>
      <c r="E63" s="53" t="s">
        <v>15</v>
      </c>
      <c r="F63" s="148">
        <v>2080.21</v>
      </c>
      <c r="G63" s="103">
        <v>324.89</v>
      </c>
      <c r="H63" s="88">
        <f>G63/F63%</f>
        <v>15.618134707553564</v>
      </c>
      <c r="I63" s="90">
        <v>800.1</v>
      </c>
      <c r="J63" s="90">
        <f>I63/F63%</f>
        <v>38.462462924416286</v>
      </c>
      <c r="K63" s="88">
        <v>1336</v>
      </c>
      <c r="L63" s="88">
        <f>K63/F63%</f>
        <v>64.22428504814418</v>
      </c>
      <c r="M63" s="18"/>
      <c r="N63" s="18"/>
      <c r="O63" s="279"/>
    </row>
    <row r="64" spans="1:15" ht="22.5" customHeight="1">
      <c r="A64" s="287"/>
      <c r="B64" s="289"/>
      <c r="C64" s="262"/>
      <c r="D64" s="262"/>
      <c r="E64" s="182" t="s">
        <v>16</v>
      </c>
      <c r="F64" s="90">
        <v>0</v>
      </c>
      <c r="G64" s="150"/>
      <c r="H64" s="88"/>
      <c r="I64" s="86"/>
      <c r="J64" s="86"/>
      <c r="K64" s="86"/>
      <c r="L64" s="18"/>
      <c r="M64" s="18"/>
      <c r="N64" s="18"/>
      <c r="O64" s="279"/>
    </row>
    <row r="65" spans="1:15" ht="28.5" customHeight="1">
      <c r="A65" s="288"/>
      <c r="B65" s="289"/>
      <c r="C65" s="263"/>
      <c r="D65" s="263"/>
      <c r="E65" s="23" t="s">
        <v>17</v>
      </c>
      <c r="F65" s="90">
        <v>0</v>
      </c>
      <c r="G65" s="90"/>
      <c r="H65" s="88"/>
      <c r="I65" s="86"/>
      <c r="J65" s="86"/>
      <c r="K65" s="86"/>
      <c r="L65" s="18"/>
      <c r="M65" s="18"/>
      <c r="N65" s="18"/>
      <c r="O65" s="280"/>
    </row>
    <row r="66" spans="1:15" ht="24" customHeight="1">
      <c r="A66" s="295" t="s">
        <v>174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3"/>
    </row>
    <row r="67" spans="1:15" ht="22.5" customHeight="1">
      <c r="A67" s="284" t="s">
        <v>150</v>
      </c>
      <c r="B67" s="241" t="s">
        <v>191</v>
      </c>
      <c r="C67" s="261" t="s">
        <v>39</v>
      </c>
      <c r="D67" s="261" t="s">
        <v>192</v>
      </c>
      <c r="E67" s="16" t="s">
        <v>11</v>
      </c>
      <c r="F67" s="70">
        <f>SUM(F69:F73)</f>
        <v>100</v>
      </c>
      <c r="G67" s="70">
        <f>SUM(G69:G73)</f>
        <v>0</v>
      </c>
      <c r="H67" s="206">
        <f>SUM(H69:H73)</f>
        <v>0</v>
      </c>
      <c r="I67" s="70">
        <f>SUM(I69:I73)</f>
        <v>0</v>
      </c>
      <c r="J67" s="70">
        <f>SUM(J69:J73)</f>
        <v>0</v>
      </c>
      <c r="K67" s="86"/>
      <c r="L67" s="86"/>
      <c r="M67" s="18"/>
      <c r="N67" s="18"/>
      <c r="O67" s="365" t="s">
        <v>229</v>
      </c>
    </row>
    <row r="68" spans="1:15" ht="18" customHeight="1">
      <c r="A68" s="287"/>
      <c r="B68" s="289"/>
      <c r="C68" s="262"/>
      <c r="D68" s="262"/>
      <c r="E68" s="19" t="s">
        <v>12</v>
      </c>
      <c r="F68" s="91"/>
      <c r="G68" s="111"/>
      <c r="H68" s="112"/>
      <c r="I68" s="87"/>
      <c r="J68" s="87"/>
      <c r="K68" s="87"/>
      <c r="L68" s="20"/>
      <c r="M68" s="20"/>
      <c r="N68" s="20"/>
      <c r="O68" s="366"/>
    </row>
    <row r="69" spans="1:15" ht="24.75" customHeight="1">
      <c r="A69" s="287"/>
      <c r="B69" s="289"/>
      <c r="C69" s="262"/>
      <c r="D69" s="262"/>
      <c r="E69" s="21" t="s">
        <v>13</v>
      </c>
      <c r="F69" s="90">
        <v>0</v>
      </c>
      <c r="G69" s="90"/>
      <c r="H69" s="88"/>
      <c r="I69" s="86"/>
      <c r="J69" s="86"/>
      <c r="K69" s="86"/>
      <c r="L69" s="18"/>
      <c r="M69" s="18"/>
      <c r="N69" s="18"/>
      <c r="O69" s="366"/>
    </row>
    <row r="70" spans="1:15" ht="23.25" customHeight="1">
      <c r="A70" s="287"/>
      <c r="B70" s="289"/>
      <c r="C70" s="262"/>
      <c r="D70" s="262"/>
      <c r="E70" s="52" t="s">
        <v>14</v>
      </c>
      <c r="F70" s="90">
        <v>0</v>
      </c>
      <c r="G70" s="90"/>
      <c r="H70" s="88"/>
      <c r="I70" s="86"/>
      <c r="J70" s="86"/>
      <c r="K70" s="86"/>
      <c r="L70" s="18"/>
      <c r="M70" s="18"/>
      <c r="N70" s="18"/>
      <c r="O70" s="366"/>
    </row>
    <row r="71" spans="1:15" ht="25.5" customHeight="1">
      <c r="A71" s="287"/>
      <c r="B71" s="289"/>
      <c r="C71" s="262"/>
      <c r="D71" s="262"/>
      <c r="E71" s="53" t="s">
        <v>15</v>
      </c>
      <c r="F71" s="148">
        <v>0</v>
      </c>
      <c r="G71" s="103"/>
      <c r="H71" s="88"/>
      <c r="I71" s="90"/>
      <c r="J71" s="90"/>
      <c r="K71" s="88"/>
      <c r="L71" s="88"/>
      <c r="M71" s="18"/>
      <c r="N71" s="18"/>
      <c r="O71" s="366"/>
    </row>
    <row r="72" spans="1:15" ht="23.25" customHeight="1">
      <c r="A72" s="287"/>
      <c r="B72" s="289"/>
      <c r="C72" s="262"/>
      <c r="D72" s="262"/>
      <c r="E72" s="182" t="s">
        <v>16</v>
      </c>
      <c r="F72" s="90">
        <v>100</v>
      </c>
      <c r="G72" s="211">
        <v>0</v>
      </c>
      <c r="H72" s="88"/>
      <c r="I72" s="88">
        <v>0</v>
      </c>
      <c r="J72" s="88"/>
      <c r="K72" s="88"/>
      <c r="L72" s="37"/>
      <c r="M72" s="37"/>
      <c r="N72" s="18"/>
      <c r="O72" s="366"/>
    </row>
    <row r="73" spans="1:15" ht="26.25" customHeight="1">
      <c r="A73" s="288"/>
      <c r="B73" s="289"/>
      <c r="C73" s="263"/>
      <c r="D73" s="263"/>
      <c r="E73" s="23" t="s">
        <v>17</v>
      </c>
      <c r="F73" s="90">
        <v>0</v>
      </c>
      <c r="G73" s="90"/>
      <c r="H73" s="88"/>
      <c r="I73" s="86"/>
      <c r="J73" s="86"/>
      <c r="K73" s="86"/>
      <c r="L73" s="18"/>
      <c r="M73" s="18"/>
      <c r="N73" s="18"/>
      <c r="O73" s="367"/>
    </row>
    <row r="74" spans="1:15" ht="18.75" customHeight="1">
      <c r="A74" s="295" t="s">
        <v>230</v>
      </c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3"/>
    </row>
    <row r="75" spans="1:15" ht="17.25" customHeight="1">
      <c r="A75" s="284" t="s">
        <v>204</v>
      </c>
      <c r="B75" s="284" t="s">
        <v>205</v>
      </c>
      <c r="C75" s="284" t="s">
        <v>206</v>
      </c>
      <c r="D75" s="284" t="s">
        <v>206</v>
      </c>
      <c r="E75" s="16" t="s">
        <v>11</v>
      </c>
      <c r="F75" s="217">
        <f>F78+F80</f>
        <v>9748.460000000001</v>
      </c>
      <c r="G75" s="229"/>
      <c r="H75" s="229"/>
      <c r="I75" s="229"/>
      <c r="J75" s="229"/>
      <c r="K75" s="229"/>
      <c r="L75" s="229"/>
      <c r="M75" s="229"/>
      <c r="N75" s="229"/>
      <c r="O75" s="278" t="s">
        <v>190</v>
      </c>
    </row>
    <row r="76" spans="1:15" ht="17.25" customHeight="1">
      <c r="A76" s="285"/>
      <c r="B76" s="285"/>
      <c r="C76" s="285"/>
      <c r="D76" s="285"/>
      <c r="E76" s="19" t="s">
        <v>12</v>
      </c>
      <c r="F76" s="229"/>
      <c r="G76" s="229"/>
      <c r="H76" s="229"/>
      <c r="I76" s="229"/>
      <c r="J76" s="229"/>
      <c r="K76" s="229"/>
      <c r="L76" s="229"/>
      <c r="M76" s="229"/>
      <c r="N76" s="229"/>
      <c r="O76" s="279"/>
    </row>
    <row r="77" spans="1:15" ht="24" customHeight="1">
      <c r="A77" s="285"/>
      <c r="B77" s="285"/>
      <c r="C77" s="285"/>
      <c r="D77" s="285"/>
      <c r="E77" s="21" t="s">
        <v>13</v>
      </c>
      <c r="F77" s="229"/>
      <c r="G77" s="229"/>
      <c r="H77" s="229"/>
      <c r="I77" s="229"/>
      <c r="J77" s="229"/>
      <c r="K77" s="229"/>
      <c r="L77" s="229"/>
      <c r="M77" s="229"/>
      <c r="N77" s="229"/>
      <c r="O77" s="279"/>
    </row>
    <row r="78" spans="1:15" ht="24" customHeight="1">
      <c r="A78" s="285"/>
      <c r="B78" s="285"/>
      <c r="C78" s="285"/>
      <c r="D78" s="285"/>
      <c r="E78" s="52" t="s">
        <v>14</v>
      </c>
      <c r="F78" s="230" t="s">
        <v>207</v>
      </c>
      <c r="G78" s="229"/>
      <c r="H78" s="229"/>
      <c r="I78" s="229"/>
      <c r="J78" s="229"/>
      <c r="K78" s="229"/>
      <c r="L78" s="229"/>
      <c r="M78" s="229"/>
      <c r="N78" s="229"/>
      <c r="O78" s="279"/>
    </row>
    <row r="79" spans="1:15" ht="24" customHeight="1">
      <c r="A79" s="285"/>
      <c r="B79" s="285"/>
      <c r="C79" s="285"/>
      <c r="D79" s="285"/>
      <c r="E79" s="53" t="s">
        <v>15</v>
      </c>
      <c r="F79" s="230"/>
      <c r="G79" s="229"/>
      <c r="H79" s="229"/>
      <c r="I79" s="229"/>
      <c r="J79" s="229"/>
      <c r="K79" s="229"/>
      <c r="L79" s="229"/>
      <c r="M79" s="229"/>
      <c r="N79" s="229"/>
      <c r="O79" s="279"/>
    </row>
    <row r="80" spans="1:15" ht="24" customHeight="1">
      <c r="A80" s="285"/>
      <c r="B80" s="285"/>
      <c r="C80" s="285"/>
      <c r="D80" s="285"/>
      <c r="E80" s="182" t="s">
        <v>16</v>
      </c>
      <c r="F80" s="230" t="s">
        <v>208</v>
      </c>
      <c r="G80" s="229"/>
      <c r="H80" s="229"/>
      <c r="I80" s="229"/>
      <c r="J80" s="229"/>
      <c r="K80" s="229"/>
      <c r="L80" s="229"/>
      <c r="M80" s="229"/>
      <c r="N80" s="229"/>
      <c r="O80" s="279"/>
    </row>
    <row r="81" spans="1:15" ht="24" customHeight="1">
      <c r="A81" s="286"/>
      <c r="B81" s="286"/>
      <c r="C81" s="286"/>
      <c r="D81" s="286"/>
      <c r="E81" s="23" t="s">
        <v>17</v>
      </c>
      <c r="F81" s="229"/>
      <c r="G81" s="229"/>
      <c r="H81" s="229"/>
      <c r="I81" s="229"/>
      <c r="J81" s="229"/>
      <c r="K81" s="229"/>
      <c r="L81" s="229"/>
      <c r="M81" s="229"/>
      <c r="N81" s="229"/>
      <c r="O81" s="280"/>
    </row>
    <row r="82" spans="1:15" ht="19.5" customHeight="1">
      <c r="A82" s="295" t="s">
        <v>231</v>
      </c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3"/>
    </row>
    <row r="83" spans="1:15" ht="22.5" customHeight="1">
      <c r="A83" s="362" t="s">
        <v>60</v>
      </c>
      <c r="B83" s="239" t="s">
        <v>117</v>
      </c>
      <c r="C83" s="264" t="s">
        <v>39</v>
      </c>
      <c r="D83" s="264" t="s">
        <v>78</v>
      </c>
      <c r="E83" s="16" t="s">
        <v>11</v>
      </c>
      <c r="F83" s="70">
        <f>SUM(F85:F89)</f>
        <v>2238.4</v>
      </c>
      <c r="G83" s="70">
        <f>SUM(G85:G89)</f>
        <v>0</v>
      </c>
      <c r="H83" s="86">
        <v>0</v>
      </c>
      <c r="I83" s="86">
        <f>G83</f>
        <v>0</v>
      </c>
      <c r="J83" s="86"/>
      <c r="K83" s="181">
        <v>0</v>
      </c>
      <c r="L83" s="181"/>
      <c r="M83" s="18"/>
      <c r="N83" s="18"/>
      <c r="O83" s="278"/>
    </row>
    <row r="84" spans="1:15" ht="15" customHeight="1">
      <c r="A84" s="363"/>
      <c r="B84" s="352"/>
      <c r="C84" s="265"/>
      <c r="D84" s="265"/>
      <c r="E84" s="19" t="s">
        <v>12</v>
      </c>
      <c r="F84" s="91"/>
      <c r="G84" s="111"/>
      <c r="H84" s="112"/>
      <c r="I84" s="87"/>
      <c r="J84" s="87"/>
      <c r="K84" s="20"/>
      <c r="L84" s="20"/>
      <c r="M84" s="20"/>
      <c r="N84" s="20"/>
      <c r="O84" s="279"/>
    </row>
    <row r="85" spans="1:15" ht="25.5" customHeight="1">
      <c r="A85" s="363"/>
      <c r="B85" s="352"/>
      <c r="C85" s="265"/>
      <c r="D85" s="265"/>
      <c r="E85" s="182" t="s">
        <v>13</v>
      </c>
      <c r="F85" s="90">
        <v>0</v>
      </c>
      <c r="G85" s="90"/>
      <c r="H85" s="88"/>
      <c r="I85" s="86"/>
      <c r="J85" s="86"/>
      <c r="K85" s="18"/>
      <c r="L85" s="18"/>
      <c r="M85" s="18"/>
      <c r="N85" s="18"/>
      <c r="O85" s="279"/>
    </row>
    <row r="86" spans="1:15" ht="22.5" customHeight="1">
      <c r="A86" s="363"/>
      <c r="B86" s="352"/>
      <c r="C86" s="265"/>
      <c r="D86" s="265"/>
      <c r="E86" s="22" t="s">
        <v>14</v>
      </c>
      <c r="F86" s="90">
        <v>0</v>
      </c>
      <c r="G86" s="90"/>
      <c r="H86" s="88"/>
      <c r="I86" s="86"/>
      <c r="J86" s="86"/>
      <c r="K86" s="18"/>
      <c r="L86" s="18"/>
      <c r="M86" s="18"/>
      <c r="N86" s="18"/>
      <c r="O86" s="279"/>
    </row>
    <row r="87" spans="1:15" ht="22.5" customHeight="1">
      <c r="A87" s="363"/>
      <c r="B87" s="352"/>
      <c r="C87" s="265"/>
      <c r="D87" s="265"/>
      <c r="E87" s="23" t="s">
        <v>15</v>
      </c>
      <c r="F87" s="148">
        <f>F94</f>
        <v>2238.4</v>
      </c>
      <c r="G87" s="148"/>
      <c r="H87" s="148"/>
      <c r="I87" s="148"/>
      <c r="J87" s="148"/>
      <c r="K87" s="148"/>
      <c r="L87" s="148"/>
      <c r="M87" s="18"/>
      <c r="N87" s="18"/>
      <c r="O87" s="279"/>
    </row>
    <row r="88" spans="1:15" ht="21.75" customHeight="1">
      <c r="A88" s="363"/>
      <c r="B88" s="352"/>
      <c r="C88" s="265"/>
      <c r="D88" s="265"/>
      <c r="E88" s="21" t="s">
        <v>16</v>
      </c>
      <c r="F88" s="90">
        <v>0</v>
      </c>
      <c r="G88" s="149"/>
      <c r="H88" s="88"/>
      <c r="I88" s="86"/>
      <c r="J88" s="86"/>
      <c r="K88" s="18"/>
      <c r="L88" s="18"/>
      <c r="M88" s="18"/>
      <c r="N88" s="18"/>
      <c r="O88" s="279"/>
    </row>
    <row r="89" spans="1:15" ht="27.75" customHeight="1">
      <c r="A89" s="364"/>
      <c r="B89" s="352"/>
      <c r="C89" s="266"/>
      <c r="D89" s="266"/>
      <c r="E89" s="23" t="s">
        <v>17</v>
      </c>
      <c r="F89" s="90">
        <v>0</v>
      </c>
      <c r="G89" s="90"/>
      <c r="H89" s="88"/>
      <c r="I89" s="86"/>
      <c r="J89" s="86"/>
      <c r="K89" s="18"/>
      <c r="L89" s="18"/>
      <c r="M89" s="18"/>
      <c r="N89" s="18"/>
      <c r="O89" s="280"/>
    </row>
    <row r="90" spans="1:15" ht="14.25" customHeight="1">
      <c r="A90" s="284" t="s">
        <v>116</v>
      </c>
      <c r="B90" s="241" t="s">
        <v>188</v>
      </c>
      <c r="C90" s="261" t="s">
        <v>189</v>
      </c>
      <c r="D90" s="261" t="s">
        <v>189</v>
      </c>
      <c r="E90" s="16" t="s">
        <v>11</v>
      </c>
      <c r="F90" s="70">
        <f>F94</f>
        <v>2238.4</v>
      </c>
      <c r="G90" s="70">
        <f>SUM(G92:G96)</f>
        <v>0</v>
      </c>
      <c r="H90" s="86"/>
      <c r="I90" s="70"/>
      <c r="J90" s="86"/>
      <c r="K90" s="70"/>
      <c r="L90" s="86"/>
      <c r="M90" s="18"/>
      <c r="N90" s="18"/>
      <c r="O90" s="278" t="s">
        <v>190</v>
      </c>
    </row>
    <row r="91" spans="1:15" ht="15">
      <c r="A91" s="287"/>
      <c r="B91" s="289"/>
      <c r="C91" s="262"/>
      <c r="D91" s="262"/>
      <c r="E91" s="19" t="s">
        <v>12</v>
      </c>
      <c r="F91" s="91"/>
      <c r="G91" s="111"/>
      <c r="H91" s="112"/>
      <c r="I91" s="87"/>
      <c r="J91" s="87"/>
      <c r="K91" s="20"/>
      <c r="L91" s="20"/>
      <c r="M91" s="20"/>
      <c r="N91" s="20"/>
      <c r="O91" s="279"/>
    </row>
    <row r="92" spans="1:15" ht="24" customHeight="1">
      <c r="A92" s="287"/>
      <c r="B92" s="289"/>
      <c r="C92" s="262"/>
      <c r="D92" s="262"/>
      <c r="E92" s="21" t="s">
        <v>13</v>
      </c>
      <c r="F92" s="90">
        <v>0</v>
      </c>
      <c r="G92" s="90"/>
      <c r="H92" s="88"/>
      <c r="I92" s="86"/>
      <c r="J92" s="86"/>
      <c r="K92" s="18"/>
      <c r="L92" s="18"/>
      <c r="M92" s="18"/>
      <c r="N92" s="18"/>
      <c r="O92" s="279"/>
    </row>
    <row r="93" spans="1:15" ht="26.25" customHeight="1">
      <c r="A93" s="287"/>
      <c r="B93" s="289"/>
      <c r="C93" s="262"/>
      <c r="D93" s="262"/>
      <c r="E93" s="52" t="s">
        <v>14</v>
      </c>
      <c r="F93" s="90">
        <v>0</v>
      </c>
      <c r="G93" s="90"/>
      <c r="H93" s="88"/>
      <c r="I93" s="86"/>
      <c r="J93" s="86"/>
      <c r="K93" s="18"/>
      <c r="L93" s="18"/>
      <c r="M93" s="18"/>
      <c r="N93" s="18"/>
      <c r="O93" s="279"/>
    </row>
    <row r="94" spans="1:15" ht="27.75" customHeight="1">
      <c r="A94" s="287"/>
      <c r="B94" s="289"/>
      <c r="C94" s="262"/>
      <c r="D94" s="262"/>
      <c r="E94" s="53" t="s">
        <v>15</v>
      </c>
      <c r="F94" s="103">
        <v>2238.4</v>
      </c>
      <c r="G94" s="115">
        <v>0</v>
      </c>
      <c r="H94" s="88"/>
      <c r="I94" s="103">
        <v>0</v>
      </c>
      <c r="J94" s="88"/>
      <c r="K94" s="103">
        <v>0</v>
      </c>
      <c r="L94" s="88"/>
      <c r="M94" s="18"/>
      <c r="N94" s="18"/>
      <c r="O94" s="279"/>
    </row>
    <row r="95" spans="1:15" ht="24.75" customHeight="1">
      <c r="A95" s="287"/>
      <c r="B95" s="289"/>
      <c r="C95" s="262"/>
      <c r="D95" s="262"/>
      <c r="E95" s="21" t="s">
        <v>16</v>
      </c>
      <c r="F95" s="90">
        <v>0</v>
      </c>
      <c r="G95" s="150"/>
      <c r="H95" s="88"/>
      <c r="I95" s="86"/>
      <c r="J95" s="86"/>
      <c r="K95" s="18"/>
      <c r="L95" s="18"/>
      <c r="M95" s="18"/>
      <c r="N95" s="18"/>
      <c r="O95" s="279"/>
    </row>
    <row r="96" spans="1:15" ht="24.75" customHeight="1">
      <c r="A96" s="288"/>
      <c r="B96" s="289"/>
      <c r="C96" s="263"/>
      <c r="D96" s="263"/>
      <c r="E96" s="23" t="s">
        <v>17</v>
      </c>
      <c r="F96" s="90">
        <v>0</v>
      </c>
      <c r="G96" s="90"/>
      <c r="H96" s="88"/>
      <c r="I96" s="86"/>
      <c r="J96" s="86"/>
      <c r="K96" s="18"/>
      <c r="L96" s="18"/>
      <c r="M96" s="18"/>
      <c r="N96" s="18"/>
      <c r="O96" s="280"/>
    </row>
    <row r="97" spans="1:15" ht="15.75" customHeight="1">
      <c r="A97" s="300" t="s">
        <v>209</v>
      </c>
      <c r="B97" s="301"/>
      <c r="C97" s="301"/>
      <c r="D97" s="301"/>
      <c r="E97" s="301"/>
      <c r="F97" s="301"/>
      <c r="G97" s="301"/>
      <c r="H97" s="301"/>
      <c r="I97" s="301"/>
      <c r="J97" s="301"/>
      <c r="K97" s="301"/>
      <c r="L97" s="301"/>
      <c r="M97" s="301"/>
      <c r="N97" s="301"/>
      <c r="O97" s="302"/>
    </row>
    <row r="98" spans="1:15" ht="39.75" customHeight="1">
      <c r="A98" s="325" t="s">
        <v>119</v>
      </c>
      <c r="B98" s="326"/>
      <c r="C98" s="326"/>
      <c r="D98" s="327"/>
      <c r="E98" s="26" t="s">
        <v>118</v>
      </c>
      <c r="F98" s="70">
        <f>F102+F103+F101</f>
        <v>40398.939999999995</v>
      </c>
      <c r="G98" s="70">
        <f>G102+G103</f>
        <v>5742.8</v>
      </c>
      <c r="H98" s="100">
        <f>G98/F98%</f>
        <v>14.215224458859566</v>
      </c>
      <c r="I98" s="99">
        <f>I102+I103</f>
        <v>12961.07</v>
      </c>
      <c r="J98" s="100">
        <f>I98/F98%</f>
        <v>32.08269820940847</v>
      </c>
      <c r="K98" s="99">
        <f>K102+K103+K104</f>
        <v>19104.070000000003</v>
      </c>
      <c r="L98" s="100">
        <f>K98/F98%</f>
        <v>47.288542719190175</v>
      </c>
      <c r="M98" s="25"/>
      <c r="N98" s="27"/>
      <c r="O98" s="322"/>
    </row>
    <row r="99" spans="1:15" ht="14.25" customHeight="1">
      <c r="A99" s="328"/>
      <c r="B99" s="329"/>
      <c r="C99" s="329"/>
      <c r="D99" s="330"/>
      <c r="E99" s="28" t="s">
        <v>12</v>
      </c>
      <c r="F99" s="92"/>
      <c r="G99" s="92"/>
      <c r="H99" s="105"/>
      <c r="I99" s="92"/>
      <c r="J99" s="100"/>
      <c r="K99" s="92"/>
      <c r="L99" s="92"/>
      <c r="M99" s="29"/>
      <c r="N99" s="30"/>
      <c r="O99" s="323"/>
    </row>
    <row r="100" spans="1:15" ht="29.25" customHeight="1">
      <c r="A100" s="328"/>
      <c r="B100" s="329"/>
      <c r="C100" s="329"/>
      <c r="D100" s="330"/>
      <c r="E100" s="31" t="s">
        <v>13</v>
      </c>
      <c r="F100" s="90">
        <v>0</v>
      </c>
      <c r="G100" s="101"/>
      <c r="H100" s="105"/>
      <c r="I100" s="101"/>
      <c r="J100" s="100"/>
      <c r="K100" s="101"/>
      <c r="L100" s="96"/>
      <c r="M100" s="34"/>
      <c r="N100" s="33"/>
      <c r="O100" s="324"/>
    </row>
    <row r="101" spans="1:15" ht="29.25" customHeight="1">
      <c r="A101" s="328"/>
      <c r="B101" s="329"/>
      <c r="C101" s="329"/>
      <c r="D101" s="330"/>
      <c r="E101" s="183" t="s">
        <v>14</v>
      </c>
      <c r="F101" s="90">
        <f>F23</f>
        <v>9261.04</v>
      </c>
      <c r="G101" s="97"/>
      <c r="H101" s="105"/>
      <c r="I101" s="122"/>
      <c r="J101" s="100"/>
      <c r="K101" s="97"/>
      <c r="L101" s="98"/>
      <c r="M101" s="35"/>
      <c r="N101" s="36"/>
      <c r="O101" s="324"/>
    </row>
    <row r="102" spans="1:15" ht="26.25" customHeight="1">
      <c r="A102" s="328"/>
      <c r="B102" s="329"/>
      <c r="C102" s="329"/>
      <c r="D102" s="330"/>
      <c r="E102" s="180" t="s">
        <v>15</v>
      </c>
      <c r="F102" s="90">
        <f>F87+F24</f>
        <v>4318.610000000001</v>
      </c>
      <c r="G102" s="90">
        <f>G87+G24</f>
        <v>324.89</v>
      </c>
      <c r="H102" s="105">
        <f>G102/F102%</f>
        <v>7.523022453984035</v>
      </c>
      <c r="I102" s="90">
        <f>I24</f>
        <v>800.1</v>
      </c>
      <c r="J102" s="104">
        <f>I102/F102%</f>
        <v>18.526794501008425</v>
      </c>
      <c r="K102" s="88">
        <f>K24</f>
        <v>1336</v>
      </c>
      <c r="L102" s="88">
        <f>K102/F102%</f>
        <v>30.93587983170511</v>
      </c>
      <c r="M102" s="37"/>
      <c r="N102" s="37"/>
      <c r="O102" s="324"/>
    </row>
    <row r="103" spans="1:15" ht="22.5" customHeight="1">
      <c r="A103" s="328"/>
      <c r="B103" s="329"/>
      <c r="C103" s="329"/>
      <c r="D103" s="330"/>
      <c r="E103" s="184" t="s">
        <v>16</v>
      </c>
      <c r="F103" s="90">
        <f>F25</f>
        <v>26819.289999999994</v>
      </c>
      <c r="G103" s="90">
        <f>G25</f>
        <v>5417.91</v>
      </c>
      <c r="H103" s="105">
        <f>G103/F103%</f>
        <v>20.201541502403682</v>
      </c>
      <c r="I103" s="90">
        <f>I25</f>
        <v>12160.97</v>
      </c>
      <c r="J103" s="104">
        <f>I103/F103%</f>
        <v>45.34411611940511</v>
      </c>
      <c r="K103" s="88">
        <f>K25</f>
        <v>16355.300000000001</v>
      </c>
      <c r="L103" s="88">
        <f>K103/F103%</f>
        <v>60.98334445095304</v>
      </c>
      <c r="M103" s="38"/>
      <c r="N103" s="39"/>
      <c r="O103" s="324"/>
    </row>
    <row r="104" spans="1:15" ht="32.25" customHeight="1">
      <c r="A104" s="331"/>
      <c r="B104" s="332"/>
      <c r="C104" s="332"/>
      <c r="D104" s="333"/>
      <c r="E104" s="23" t="s">
        <v>160</v>
      </c>
      <c r="F104" s="90">
        <v>1412.77</v>
      </c>
      <c r="G104" s="90">
        <v>1412.77</v>
      </c>
      <c r="H104" s="104">
        <v>100</v>
      </c>
      <c r="I104" s="90">
        <v>1412.77</v>
      </c>
      <c r="J104" s="104">
        <v>100</v>
      </c>
      <c r="K104" s="88">
        <f>K26</f>
        <v>1412.77</v>
      </c>
      <c r="L104" s="96">
        <v>100</v>
      </c>
      <c r="M104" s="40"/>
      <c r="N104" s="33"/>
      <c r="O104" s="324"/>
    </row>
    <row r="105" spans="1:15" ht="15">
      <c r="A105" s="373" t="s">
        <v>109</v>
      </c>
      <c r="B105" s="374"/>
      <c r="C105" s="374"/>
      <c r="D105" s="374"/>
      <c r="E105" s="374"/>
      <c r="F105" s="374"/>
      <c r="G105" s="374"/>
      <c r="H105" s="374"/>
      <c r="I105" s="374"/>
      <c r="J105" s="374"/>
      <c r="K105" s="374"/>
      <c r="L105" s="374"/>
      <c r="M105" s="374"/>
      <c r="N105" s="374"/>
      <c r="O105" s="375"/>
    </row>
    <row r="106" spans="1:15" ht="15">
      <c r="A106" s="359" t="s">
        <v>51</v>
      </c>
      <c r="B106" s="360"/>
      <c r="C106" s="360"/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  <c r="O106" s="361"/>
    </row>
    <row r="107" spans="1:15" ht="15" customHeight="1">
      <c r="A107" s="362" t="s">
        <v>61</v>
      </c>
      <c r="B107" s="239" t="s">
        <v>120</v>
      </c>
      <c r="C107" s="264" t="s">
        <v>67</v>
      </c>
      <c r="D107" s="264" t="s">
        <v>67</v>
      </c>
      <c r="E107" s="16" t="s">
        <v>11</v>
      </c>
      <c r="F107" s="70">
        <f>F112</f>
        <v>2481.93</v>
      </c>
      <c r="G107" s="70">
        <f>SUM(G109:G113)</f>
        <v>590.545</v>
      </c>
      <c r="H107" s="70">
        <f>G107/F107%</f>
        <v>23.793781452337495</v>
      </c>
      <c r="I107" s="70">
        <f>SUM(I109:I113)</f>
        <v>1207.63</v>
      </c>
      <c r="J107" s="70">
        <f>J112</f>
        <v>48.656892015487955</v>
      </c>
      <c r="K107" s="18">
        <f>K112</f>
        <v>1645.9299999999998</v>
      </c>
      <c r="L107" s="86">
        <f>L112</f>
        <v>66.31653592164162</v>
      </c>
      <c r="M107" s="18"/>
      <c r="N107" s="18"/>
      <c r="O107" s="250"/>
    </row>
    <row r="108" spans="1:15" ht="17.25" customHeight="1">
      <c r="A108" s="363"/>
      <c r="B108" s="352"/>
      <c r="C108" s="265"/>
      <c r="D108" s="265"/>
      <c r="E108" s="19" t="s">
        <v>12</v>
      </c>
      <c r="F108" s="91"/>
      <c r="G108" s="111"/>
      <c r="H108" s="112"/>
      <c r="I108" s="87"/>
      <c r="J108" s="87"/>
      <c r="K108" s="20"/>
      <c r="L108" s="87"/>
      <c r="M108" s="20"/>
      <c r="N108" s="20"/>
      <c r="O108" s="356"/>
    </row>
    <row r="109" spans="1:15" ht="27.75" customHeight="1">
      <c r="A109" s="363"/>
      <c r="B109" s="352"/>
      <c r="C109" s="265"/>
      <c r="D109" s="265"/>
      <c r="E109" s="21" t="s">
        <v>13</v>
      </c>
      <c r="F109" s="90">
        <v>0</v>
      </c>
      <c r="G109" s="90"/>
      <c r="H109" s="88"/>
      <c r="I109" s="86"/>
      <c r="J109" s="86"/>
      <c r="K109" s="18"/>
      <c r="L109" s="86"/>
      <c r="M109" s="18"/>
      <c r="N109" s="18"/>
      <c r="O109" s="356"/>
    </row>
    <row r="110" spans="1:15" ht="29.25" customHeight="1">
      <c r="A110" s="363"/>
      <c r="B110" s="352"/>
      <c r="C110" s="265"/>
      <c r="D110" s="265"/>
      <c r="E110" s="52" t="s">
        <v>14</v>
      </c>
      <c r="F110" s="90">
        <v>0</v>
      </c>
      <c r="G110" s="90"/>
      <c r="H110" s="88"/>
      <c r="I110" s="86"/>
      <c r="J110" s="86"/>
      <c r="K110" s="18"/>
      <c r="L110" s="86"/>
      <c r="M110" s="18"/>
      <c r="N110" s="18"/>
      <c r="O110" s="356"/>
    </row>
    <row r="111" spans="1:15" ht="20.25" customHeight="1">
      <c r="A111" s="363"/>
      <c r="B111" s="352"/>
      <c r="C111" s="265"/>
      <c r="D111" s="265"/>
      <c r="E111" s="23" t="s">
        <v>15</v>
      </c>
      <c r="F111" s="103">
        <v>0</v>
      </c>
      <c r="G111" s="103"/>
      <c r="H111" s="105"/>
      <c r="I111" s="99"/>
      <c r="J111" s="99"/>
      <c r="K111" s="18"/>
      <c r="L111" s="86"/>
      <c r="M111" s="18"/>
      <c r="N111" s="18"/>
      <c r="O111" s="356"/>
    </row>
    <row r="112" spans="1:15" ht="25.5">
      <c r="A112" s="363"/>
      <c r="B112" s="352"/>
      <c r="C112" s="265"/>
      <c r="D112" s="265"/>
      <c r="E112" s="21" t="s">
        <v>16</v>
      </c>
      <c r="F112" s="144">
        <f>F119</f>
        <v>2481.93</v>
      </c>
      <c r="G112" s="144">
        <f>G119</f>
        <v>590.545</v>
      </c>
      <c r="H112" s="144">
        <f>H119</f>
        <v>23.793781452337495</v>
      </c>
      <c r="I112" s="144">
        <f>I119</f>
        <v>1207.63</v>
      </c>
      <c r="J112" s="144">
        <f>I112/F112%</f>
        <v>48.656892015487955</v>
      </c>
      <c r="K112" s="18">
        <f>K119+K136</f>
        <v>1645.9299999999998</v>
      </c>
      <c r="L112" s="86">
        <f>K112/F112%</f>
        <v>66.31653592164162</v>
      </c>
      <c r="M112" s="18"/>
      <c r="N112" s="18"/>
      <c r="O112" s="356"/>
    </row>
    <row r="113" spans="1:15" ht="32.25" customHeight="1">
      <c r="A113" s="364"/>
      <c r="B113" s="352"/>
      <c r="C113" s="266"/>
      <c r="D113" s="266"/>
      <c r="E113" s="23" t="s">
        <v>160</v>
      </c>
      <c r="F113" s="90">
        <v>192.18</v>
      </c>
      <c r="G113" s="90"/>
      <c r="H113" s="88"/>
      <c r="I113" s="86"/>
      <c r="J113" s="86"/>
      <c r="K113" s="18"/>
      <c r="L113" s="18"/>
      <c r="M113" s="18"/>
      <c r="N113" s="18"/>
      <c r="O113" s="358"/>
    </row>
    <row r="114" spans="1:15" ht="15" customHeight="1">
      <c r="A114" s="284" t="s">
        <v>121</v>
      </c>
      <c r="B114" s="241" t="s">
        <v>77</v>
      </c>
      <c r="C114" s="261" t="s">
        <v>67</v>
      </c>
      <c r="D114" s="261" t="s">
        <v>79</v>
      </c>
      <c r="E114" s="16" t="s">
        <v>11</v>
      </c>
      <c r="F114" s="70">
        <f>F119</f>
        <v>2481.93</v>
      </c>
      <c r="G114" s="70">
        <f>SUM(G116:G120)</f>
        <v>590.545</v>
      </c>
      <c r="H114" s="70">
        <f>SUM(H116:H120)</f>
        <v>23.793781452337495</v>
      </c>
      <c r="I114" s="70">
        <f>SUM(I116:I120)</f>
        <v>1207.63</v>
      </c>
      <c r="J114" s="70">
        <f>SUM(J116:J120)</f>
        <v>48.656892015487955</v>
      </c>
      <c r="K114" s="86">
        <f>K119</f>
        <v>1607.6</v>
      </c>
      <c r="L114" s="86">
        <f>L119</f>
        <v>64.77217326838388</v>
      </c>
      <c r="M114" s="18"/>
      <c r="N114" s="18"/>
      <c r="O114" s="250"/>
    </row>
    <row r="115" spans="1:15" ht="15" customHeight="1">
      <c r="A115" s="285"/>
      <c r="B115" s="289"/>
      <c r="C115" s="262"/>
      <c r="D115" s="262"/>
      <c r="E115" s="19" t="s">
        <v>12</v>
      </c>
      <c r="F115" s="91"/>
      <c r="G115" s="111"/>
      <c r="H115" s="112"/>
      <c r="I115" s="87"/>
      <c r="J115" s="87"/>
      <c r="K115" s="87"/>
      <c r="L115" s="20"/>
      <c r="M115" s="20"/>
      <c r="N115" s="20"/>
      <c r="O115" s="356"/>
    </row>
    <row r="116" spans="1:15" ht="28.5" customHeight="1">
      <c r="A116" s="285"/>
      <c r="B116" s="289"/>
      <c r="C116" s="262"/>
      <c r="D116" s="262"/>
      <c r="E116" s="21" t="s">
        <v>13</v>
      </c>
      <c r="F116" s="90">
        <v>0</v>
      </c>
      <c r="G116" s="90"/>
      <c r="H116" s="88"/>
      <c r="I116" s="86"/>
      <c r="J116" s="86"/>
      <c r="K116" s="86"/>
      <c r="L116" s="18"/>
      <c r="M116" s="18"/>
      <c r="N116" s="18"/>
      <c r="O116" s="356"/>
    </row>
    <row r="117" spans="1:15" ht="24.75" customHeight="1">
      <c r="A117" s="285"/>
      <c r="B117" s="289"/>
      <c r="C117" s="262"/>
      <c r="D117" s="262"/>
      <c r="E117" s="52" t="s">
        <v>14</v>
      </c>
      <c r="F117" s="90">
        <v>0</v>
      </c>
      <c r="G117" s="90"/>
      <c r="H117" s="88"/>
      <c r="I117" s="86"/>
      <c r="J117" s="86"/>
      <c r="K117" s="86"/>
      <c r="L117" s="18"/>
      <c r="M117" s="18"/>
      <c r="N117" s="18"/>
      <c r="O117" s="356"/>
    </row>
    <row r="118" spans="1:15" ht="25.5" customHeight="1">
      <c r="A118" s="285"/>
      <c r="B118" s="289"/>
      <c r="C118" s="262"/>
      <c r="D118" s="262"/>
      <c r="E118" s="53" t="s">
        <v>15</v>
      </c>
      <c r="F118" s="144">
        <v>0</v>
      </c>
      <c r="G118" s="90"/>
      <c r="H118" s="88"/>
      <c r="I118" s="86"/>
      <c r="J118" s="86"/>
      <c r="K118" s="86"/>
      <c r="L118" s="18"/>
      <c r="M118" s="18"/>
      <c r="N118" s="18"/>
      <c r="O118" s="356"/>
    </row>
    <row r="119" spans="1:15" ht="25.5">
      <c r="A119" s="285"/>
      <c r="B119" s="289"/>
      <c r="C119" s="262"/>
      <c r="D119" s="262"/>
      <c r="E119" s="21" t="s">
        <v>16</v>
      </c>
      <c r="F119" s="145">
        <v>2481.93</v>
      </c>
      <c r="G119" s="90">
        <v>590.545</v>
      </c>
      <c r="H119" s="88">
        <f>G119/F119%</f>
        <v>23.793781452337495</v>
      </c>
      <c r="I119" s="90">
        <v>1207.63</v>
      </c>
      <c r="J119" s="90">
        <f>I119/F119%</f>
        <v>48.656892015487955</v>
      </c>
      <c r="K119" s="88">
        <v>1607.6</v>
      </c>
      <c r="L119" s="88">
        <f>K119/F119%</f>
        <v>64.77217326838388</v>
      </c>
      <c r="M119" s="18"/>
      <c r="N119" s="18" t="s">
        <v>158</v>
      </c>
      <c r="O119" s="356"/>
    </row>
    <row r="120" spans="1:15" ht="38.25">
      <c r="A120" s="285"/>
      <c r="B120" s="289"/>
      <c r="C120" s="263"/>
      <c r="D120" s="263"/>
      <c r="E120" s="23" t="s">
        <v>160</v>
      </c>
      <c r="F120" s="103">
        <v>192.18</v>
      </c>
      <c r="G120" s="103"/>
      <c r="H120" s="146"/>
      <c r="I120" s="99"/>
      <c r="J120" s="99"/>
      <c r="K120" s="99"/>
      <c r="L120" s="25"/>
      <c r="M120" s="25"/>
      <c r="N120" s="25"/>
      <c r="O120" s="358"/>
    </row>
    <row r="121" spans="1:15" ht="39" customHeight="1">
      <c r="A121" s="342" t="s">
        <v>172</v>
      </c>
      <c r="B121" s="342"/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</row>
    <row r="122" spans="1:15" ht="19.5" customHeight="1" hidden="1">
      <c r="A122" s="376" t="s">
        <v>62</v>
      </c>
      <c r="B122" s="266" t="s">
        <v>122</v>
      </c>
      <c r="C122" s="264" t="s">
        <v>67</v>
      </c>
      <c r="D122" s="264" t="s">
        <v>78</v>
      </c>
      <c r="E122" s="59" t="s">
        <v>11</v>
      </c>
      <c r="F122" s="132">
        <f>SUM(F124:F128)</f>
        <v>772.85</v>
      </c>
      <c r="G122" s="132">
        <f>SUM(G124:G128)</f>
        <v>0</v>
      </c>
      <c r="H122" s="105">
        <v>0</v>
      </c>
      <c r="I122" s="102">
        <v>0</v>
      </c>
      <c r="J122" s="102">
        <v>0</v>
      </c>
      <c r="K122" s="102">
        <v>0</v>
      </c>
      <c r="L122" s="32">
        <v>0</v>
      </c>
      <c r="M122" s="32"/>
      <c r="N122" s="32"/>
      <c r="O122" s="250" t="s">
        <v>138</v>
      </c>
    </row>
    <row r="123" spans="1:15" ht="21" customHeight="1" hidden="1">
      <c r="A123" s="363"/>
      <c r="B123" s="352"/>
      <c r="C123" s="265"/>
      <c r="D123" s="265"/>
      <c r="E123" s="19" t="s">
        <v>12</v>
      </c>
      <c r="F123" s="91"/>
      <c r="G123" s="111"/>
      <c r="H123" s="112"/>
      <c r="I123" s="87"/>
      <c r="J123" s="87"/>
      <c r="K123" s="87"/>
      <c r="L123" s="20"/>
      <c r="M123" s="20"/>
      <c r="N123" s="20"/>
      <c r="O123" s="356"/>
    </row>
    <row r="124" spans="1:15" ht="27" customHeight="1" hidden="1">
      <c r="A124" s="363"/>
      <c r="B124" s="352"/>
      <c r="C124" s="265"/>
      <c r="D124" s="265"/>
      <c r="E124" s="21" t="s">
        <v>13</v>
      </c>
      <c r="F124" s="90">
        <v>0</v>
      </c>
      <c r="G124" s="90"/>
      <c r="H124" s="88"/>
      <c r="I124" s="86"/>
      <c r="J124" s="86"/>
      <c r="K124" s="86"/>
      <c r="L124" s="18"/>
      <c r="M124" s="18"/>
      <c r="N124" s="18"/>
      <c r="O124" s="356"/>
    </row>
    <row r="125" spans="1:15" ht="27" customHeight="1" hidden="1">
      <c r="A125" s="363"/>
      <c r="B125" s="352"/>
      <c r="C125" s="265"/>
      <c r="D125" s="265"/>
      <c r="E125" s="22" t="s">
        <v>14</v>
      </c>
      <c r="F125" s="90">
        <v>0</v>
      </c>
      <c r="G125" s="90"/>
      <c r="H125" s="88"/>
      <c r="I125" s="86"/>
      <c r="J125" s="86"/>
      <c r="K125" s="86"/>
      <c r="L125" s="18"/>
      <c r="M125" s="18"/>
      <c r="N125" s="18"/>
      <c r="O125" s="356"/>
    </row>
    <row r="126" spans="1:15" ht="27" customHeight="1" hidden="1">
      <c r="A126" s="363"/>
      <c r="B126" s="352"/>
      <c r="C126" s="265"/>
      <c r="D126" s="265"/>
      <c r="E126" s="23" t="s">
        <v>15</v>
      </c>
      <c r="F126" s="90">
        <f>F147</f>
        <v>772.85</v>
      </c>
      <c r="G126" s="90">
        <f>G147</f>
        <v>0</v>
      </c>
      <c r="H126" s="90">
        <f>H147</f>
        <v>0</v>
      </c>
      <c r="I126" s="90">
        <f>I147</f>
        <v>0</v>
      </c>
      <c r="J126" s="90">
        <f>J147</f>
        <v>0</v>
      </c>
      <c r="K126" s="90">
        <v>0</v>
      </c>
      <c r="L126" s="18">
        <v>0</v>
      </c>
      <c r="M126" s="18"/>
      <c r="N126" s="18"/>
      <c r="O126" s="356"/>
    </row>
    <row r="127" spans="1:15" ht="27" customHeight="1" hidden="1">
      <c r="A127" s="363"/>
      <c r="B127" s="352"/>
      <c r="C127" s="265"/>
      <c r="D127" s="265"/>
      <c r="E127" s="21" t="s">
        <v>16</v>
      </c>
      <c r="F127" s="90">
        <v>0</v>
      </c>
      <c r="G127" s="90"/>
      <c r="H127" s="88"/>
      <c r="I127" s="86"/>
      <c r="J127" s="86"/>
      <c r="K127" s="86"/>
      <c r="L127" s="18"/>
      <c r="M127" s="18"/>
      <c r="N127" s="18"/>
      <c r="O127" s="356"/>
    </row>
    <row r="128" spans="1:15" ht="33" customHeight="1" hidden="1">
      <c r="A128" s="364"/>
      <c r="B128" s="352"/>
      <c r="C128" s="266"/>
      <c r="D128" s="266"/>
      <c r="E128" s="23" t="s">
        <v>17</v>
      </c>
      <c r="F128" s="90">
        <v>0</v>
      </c>
      <c r="G128" s="90"/>
      <c r="H128" s="88"/>
      <c r="I128" s="86"/>
      <c r="J128" s="86"/>
      <c r="K128" s="86"/>
      <c r="L128" s="18"/>
      <c r="M128" s="18"/>
      <c r="N128" s="18"/>
      <c r="O128" s="358"/>
    </row>
    <row r="129" spans="1:15" ht="24" customHeight="1">
      <c r="A129" s="362" t="s">
        <v>161</v>
      </c>
      <c r="B129" s="264" t="s">
        <v>162</v>
      </c>
      <c r="C129" s="261" t="s">
        <v>67</v>
      </c>
      <c r="D129" s="261" t="s">
        <v>67</v>
      </c>
      <c r="E129" s="16" t="s">
        <v>11</v>
      </c>
      <c r="F129" s="205">
        <f>F131+F132+F133+F134+F135</f>
        <v>43.96</v>
      </c>
      <c r="G129" s="205">
        <f aca="true" t="shared" si="1" ref="G129:L129">G134</f>
        <v>38.33</v>
      </c>
      <c r="H129" s="102">
        <f t="shared" si="1"/>
        <v>87.1929026387625</v>
      </c>
      <c r="I129" s="102">
        <f t="shared" si="1"/>
        <v>38.33</v>
      </c>
      <c r="J129" s="102">
        <f t="shared" si="1"/>
        <v>87.1929026387625</v>
      </c>
      <c r="K129" s="102">
        <f t="shared" si="1"/>
        <v>38.33</v>
      </c>
      <c r="L129" s="102">
        <f t="shared" si="1"/>
        <v>87.1929026387625</v>
      </c>
      <c r="M129" s="32"/>
      <c r="N129" s="32"/>
      <c r="O129" s="189"/>
    </row>
    <row r="130" spans="1:15" ht="16.5" customHeight="1">
      <c r="A130" s="376"/>
      <c r="B130" s="265"/>
      <c r="C130" s="262"/>
      <c r="D130" s="262"/>
      <c r="E130" s="19" t="s">
        <v>12</v>
      </c>
      <c r="F130" s="196"/>
      <c r="G130" s="196"/>
      <c r="H130" s="136"/>
      <c r="I130" s="102"/>
      <c r="J130" s="102"/>
      <c r="K130" s="102"/>
      <c r="L130" s="32"/>
      <c r="M130" s="32"/>
      <c r="N130" s="32"/>
      <c r="O130" s="189"/>
    </row>
    <row r="131" spans="1:15" ht="27.75" customHeight="1">
      <c r="A131" s="376"/>
      <c r="B131" s="265"/>
      <c r="C131" s="262"/>
      <c r="D131" s="262"/>
      <c r="E131" s="21" t="s">
        <v>13</v>
      </c>
      <c r="F131" s="196"/>
      <c r="G131" s="196"/>
      <c r="H131" s="136"/>
      <c r="I131" s="102"/>
      <c r="J131" s="102"/>
      <c r="K131" s="102"/>
      <c r="L131" s="32"/>
      <c r="M131" s="32"/>
      <c r="N131" s="32"/>
      <c r="O131" s="189"/>
    </row>
    <row r="132" spans="1:15" ht="25.5" customHeight="1">
      <c r="A132" s="376"/>
      <c r="B132" s="265"/>
      <c r="C132" s="262"/>
      <c r="D132" s="262"/>
      <c r="E132" s="52" t="s">
        <v>14</v>
      </c>
      <c r="F132" s="196"/>
      <c r="G132" s="196"/>
      <c r="H132" s="136"/>
      <c r="I132" s="102"/>
      <c r="J132" s="102"/>
      <c r="K132" s="102"/>
      <c r="L132" s="32"/>
      <c r="M132" s="32"/>
      <c r="N132" s="32"/>
      <c r="O132" s="189"/>
    </row>
    <row r="133" spans="1:15" ht="21.75" customHeight="1">
      <c r="A133" s="376"/>
      <c r="B133" s="265"/>
      <c r="C133" s="262"/>
      <c r="D133" s="262"/>
      <c r="E133" s="53" t="s">
        <v>15</v>
      </c>
      <c r="F133" s="196"/>
      <c r="G133" s="196"/>
      <c r="H133" s="136"/>
      <c r="I133" s="102"/>
      <c r="J133" s="102"/>
      <c r="K133" s="102"/>
      <c r="L133" s="32"/>
      <c r="M133" s="32"/>
      <c r="N133" s="32"/>
      <c r="O133" s="189"/>
    </row>
    <row r="134" spans="1:15" ht="26.25" customHeight="1">
      <c r="A134" s="376"/>
      <c r="B134" s="265"/>
      <c r="C134" s="262"/>
      <c r="D134" s="262"/>
      <c r="E134" s="21" t="s">
        <v>16</v>
      </c>
      <c r="F134" s="196">
        <v>43.96</v>
      </c>
      <c r="G134" s="196">
        <f>G141</f>
        <v>38.33</v>
      </c>
      <c r="H134" s="136">
        <f>H141</f>
        <v>87.1929026387625</v>
      </c>
      <c r="I134" s="136">
        <f>G134</f>
        <v>38.33</v>
      </c>
      <c r="J134" s="136">
        <f>H134</f>
        <v>87.1929026387625</v>
      </c>
      <c r="K134" s="136">
        <f>I134</f>
        <v>38.33</v>
      </c>
      <c r="L134" s="136">
        <f>J134</f>
        <v>87.1929026387625</v>
      </c>
      <c r="M134" s="32"/>
      <c r="N134" s="32"/>
      <c r="O134" s="189"/>
    </row>
    <row r="135" spans="1:15" ht="26.25" customHeight="1">
      <c r="A135" s="376"/>
      <c r="B135" s="266"/>
      <c r="C135" s="263"/>
      <c r="D135" s="263"/>
      <c r="E135" s="23" t="s">
        <v>17</v>
      </c>
      <c r="F135" s="196"/>
      <c r="G135" s="196"/>
      <c r="H135" s="136"/>
      <c r="I135" s="102"/>
      <c r="J135" s="102"/>
      <c r="K135" s="102"/>
      <c r="L135" s="32"/>
      <c r="M135" s="32"/>
      <c r="N135" s="32"/>
      <c r="O135" s="189"/>
    </row>
    <row r="136" spans="1:15" ht="21" customHeight="1">
      <c r="A136" s="285" t="s">
        <v>163</v>
      </c>
      <c r="B136" s="261" t="s">
        <v>164</v>
      </c>
      <c r="C136" s="261" t="s">
        <v>108</v>
      </c>
      <c r="D136" s="261" t="s">
        <v>108</v>
      </c>
      <c r="E136" s="16" t="s">
        <v>11</v>
      </c>
      <c r="F136" s="205">
        <f>F138+F139+F140+F141+F142</f>
        <v>43.96</v>
      </c>
      <c r="G136" s="205">
        <f>G141</f>
        <v>38.33</v>
      </c>
      <c r="H136" s="205">
        <f>H141</f>
        <v>87.1929026387625</v>
      </c>
      <c r="I136" s="102">
        <f>I141</f>
        <v>38.33</v>
      </c>
      <c r="J136" s="102">
        <f>J141</f>
        <v>87.1929026387625</v>
      </c>
      <c r="K136" s="102">
        <f>I136</f>
        <v>38.33</v>
      </c>
      <c r="L136" s="102">
        <f>J136</f>
        <v>87.1929026387625</v>
      </c>
      <c r="M136" s="32"/>
      <c r="N136" s="32"/>
      <c r="O136" s="189"/>
    </row>
    <row r="137" spans="1:15" ht="18" customHeight="1">
      <c r="A137" s="285"/>
      <c r="B137" s="262"/>
      <c r="C137" s="262"/>
      <c r="D137" s="262"/>
      <c r="E137" s="19" t="s">
        <v>12</v>
      </c>
      <c r="F137" s="196"/>
      <c r="G137" s="196"/>
      <c r="H137" s="136"/>
      <c r="I137" s="102"/>
      <c r="J137" s="102"/>
      <c r="K137" s="102"/>
      <c r="L137" s="32"/>
      <c r="M137" s="32"/>
      <c r="N137" s="32"/>
      <c r="O137" s="189"/>
    </row>
    <row r="138" spans="1:15" ht="33" customHeight="1">
      <c r="A138" s="285"/>
      <c r="B138" s="262"/>
      <c r="C138" s="262"/>
      <c r="D138" s="262"/>
      <c r="E138" s="21" t="s">
        <v>13</v>
      </c>
      <c r="F138" s="196"/>
      <c r="G138" s="196"/>
      <c r="H138" s="136"/>
      <c r="I138" s="102"/>
      <c r="J138" s="102"/>
      <c r="K138" s="102"/>
      <c r="L138" s="32"/>
      <c r="M138" s="32"/>
      <c r="N138" s="32"/>
      <c r="O138" s="189"/>
    </row>
    <row r="139" spans="1:15" ht="24" customHeight="1">
      <c r="A139" s="285"/>
      <c r="B139" s="262"/>
      <c r="C139" s="262"/>
      <c r="D139" s="262"/>
      <c r="E139" s="52" t="s">
        <v>14</v>
      </c>
      <c r="F139" s="196"/>
      <c r="G139" s="196"/>
      <c r="H139" s="136"/>
      <c r="I139" s="102"/>
      <c r="J139" s="102"/>
      <c r="K139" s="102"/>
      <c r="L139" s="32"/>
      <c r="M139" s="32"/>
      <c r="N139" s="32"/>
      <c r="O139" s="189"/>
    </row>
    <row r="140" spans="1:15" ht="24.75" customHeight="1">
      <c r="A140" s="285"/>
      <c r="B140" s="262"/>
      <c r="C140" s="262"/>
      <c r="D140" s="262"/>
      <c r="E140" s="53" t="s">
        <v>15</v>
      </c>
      <c r="F140" s="196"/>
      <c r="G140" s="196"/>
      <c r="H140" s="136"/>
      <c r="I140" s="102"/>
      <c r="J140" s="102"/>
      <c r="K140" s="102"/>
      <c r="L140" s="32"/>
      <c r="M140" s="32"/>
      <c r="N140" s="32"/>
      <c r="O140" s="189"/>
    </row>
    <row r="141" spans="1:15" ht="24.75" customHeight="1">
      <c r="A141" s="285"/>
      <c r="B141" s="262"/>
      <c r="C141" s="262"/>
      <c r="D141" s="262"/>
      <c r="E141" s="21" t="s">
        <v>16</v>
      </c>
      <c r="F141" s="196">
        <v>43.96</v>
      </c>
      <c r="G141" s="196">
        <v>38.33</v>
      </c>
      <c r="H141" s="136">
        <f>G141/F141%</f>
        <v>87.1929026387625</v>
      </c>
      <c r="I141" s="136">
        <f>G141</f>
        <v>38.33</v>
      </c>
      <c r="J141" s="136">
        <f>H141</f>
        <v>87.1929026387625</v>
      </c>
      <c r="K141" s="136">
        <f>I141</f>
        <v>38.33</v>
      </c>
      <c r="L141" s="136">
        <f>J141</f>
        <v>87.1929026387625</v>
      </c>
      <c r="M141" s="32"/>
      <c r="N141" s="32"/>
      <c r="O141" s="189"/>
    </row>
    <row r="142" spans="1:15" ht="26.25" customHeight="1">
      <c r="A142" s="285"/>
      <c r="B142" s="263"/>
      <c r="C142" s="263"/>
      <c r="D142" s="263"/>
      <c r="E142" s="23" t="s">
        <v>17</v>
      </c>
      <c r="F142" s="196"/>
      <c r="G142" s="196"/>
      <c r="H142" s="136"/>
      <c r="I142" s="102"/>
      <c r="J142" s="102"/>
      <c r="K142" s="102"/>
      <c r="L142" s="32"/>
      <c r="M142" s="32"/>
      <c r="N142" s="32"/>
      <c r="O142" s="189"/>
    </row>
    <row r="143" spans="1:15" ht="15" hidden="1">
      <c r="A143" s="285" t="s">
        <v>123</v>
      </c>
      <c r="B143" s="263" t="s">
        <v>124</v>
      </c>
      <c r="C143" s="261" t="s">
        <v>67</v>
      </c>
      <c r="D143" s="261" t="s">
        <v>78</v>
      </c>
      <c r="E143" s="59" t="s">
        <v>11</v>
      </c>
      <c r="F143" s="132">
        <f>SUM(F145:F149)</f>
        <v>772.85</v>
      </c>
      <c r="G143" s="132">
        <f>SUM(G145:G149)</f>
        <v>0</v>
      </c>
      <c r="H143" s="132">
        <f>SUM(H145:H149)</f>
        <v>0</v>
      </c>
      <c r="I143" s="132">
        <f>SUM(I145:I149)</f>
        <v>0</v>
      </c>
      <c r="J143" s="132">
        <f>SUM(J145:J149)</f>
        <v>0</v>
      </c>
      <c r="K143" s="132">
        <v>0</v>
      </c>
      <c r="L143" s="32">
        <v>0</v>
      </c>
      <c r="M143" s="32"/>
      <c r="N143" s="32"/>
      <c r="O143" s="250" t="s">
        <v>138</v>
      </c>
    </row>
    <row r="144" spans="1:15" ht="15" hidden="1">
      <c r="A144" s="287"/>
      <c r="B144" s="289"/>
      <c r="C144" s="262"/>
      <c r="D144" s="262"/>
      <c r="E144" s="19" t="s">
        <v>12</v>
      </c>
      <c r="F144" s="91"/>
      <c r="G144" s="111"/>
      <c r="H144" s="112"/>
      <c r="I144" s="87"/>
      <c r="J144" s="87"/>
      <c r="K144" s="87"/>
      <c r="L144" s="20"/>
      <c r="M144" s="20"/>
      <c r="N144" s="20"/>
      <c r="O144" s="356"/>
    </row>
    <row r="145" spans="1:15" ht="39.75" customHeight="1" hidden="1">
      <c r="A145" s="287"/>
      <c r="B145" s="289"/>
      <c r="C145" s="262"/>
      <c r="D145" s="262"/>
      <c r="E145" s="21" t="s">
        <v>13</v>
      </c>
      <c r="F145" s="90">
        <v>0</v>
      </c>
      <c r="G145" s="90"/>
      <c r="H145" s="88"/>
      <c r="I145" s="86"/>
      <c r="J145" s="86"/>
      <c r="K145" s="86"/>
      <c r="L145" s="18"/>
      <c r="M145" s="18"/>
      <c r="N145" s="18"/>
      <c r="O145" s="356"/>
    </row>
    <row r="146" spans="1:15" ht="27" customHeight="1" hidden="1">
      <c r="A146" s="287"/>
      <c r="B146" s="289"/>
      <c r="C146" s="262"/>
      <c r="D146" s="262"/>
      <c r="E146" s="22" t="s">
        <v>14</v>
      </c>
      <c r="F146" s="90">
        <v>0</v>
      </c>
      <c r="G146" s="90"/>
      <c r="H146" s="88"/>
      <c r="I146" s="86"/>
      <c r="J146" s="86"/>
      <c r="K146" s="86"/>
      <c r="L146" s="18"/>
      <c r="M146" s="18"/>
      <c r="N146" s="18"/>
      <c r="O146" s="356"/>
    </row>
    <row r="147" spans="1:15" ht="24.75" customHeight="1" hidden="1">
      <c r="A147" s="287"/>
      <c r="B147" s="289"/>
      <c r="C147" s="262"/>
      <c r="D147" s="262"/>
      <c r="E147" s="23" t="s">
        <v>15</v>
      </c>
      <c r="F147" s="151">
        <v>772.85</v>
      </c>
      <c r="G147" s="90">
        <v>0</v>
      </c>
      <c r="H147" s="88">
        <v>0</v>
      </c>
      <c r="I147" s="86">
        <v>0</v>
      </c>
      <c r="J147" s="86">
        <v>0</v>
      </c>
      <c r="K147" s="86">
        <v>0</v>
      </c>
      <c r="L147" s="18">
        <v>0</v>
      </c>
      <c r="M147" s="18"/>
      <c r="N147" s="18"/>
      <c r="O147" s="356"/>
    </row>
    <row r="148" spans="1:15" ht="27" customHeight="1" hidden="1">
      <c r="A148" s="287"/>
      <c r="B148" s="289"/>
      <c r="C148" s="262"/>
      <c r="D148" s="262"/>
      <c r="E148" s="21" t="s">
        <v>16</v>
      </c>
      <c r="F148" s="152">
        <v>0</v>
      </c>
      <c r="G148" s="90"/>
      <c r="H148" s="88"/>
      <c r="I148" s="86"/>
      <c r="J148" s="86"/>
      <c r="K148" s="86"/>
      <c r="L148" s="18"/>
      <c r="M148" s="18"/>
      <c r="N148" s="18"/>
      <c r="O148" s="356"/>
    </row>
    <row r="149" spans="1:15" ht="27" customHeight="1" hidden="1">
      <c r="A149" s="288"/>
      <c r="B149" s="289"/>
      <c r="C149" s="263"/>
      <c r="D149" s="263"/>
      <c r="E149" s="23" t="s">
        <v>17</v>
      </c>
      <c r="F149" s="90">
        <v>0</v>
      </c>
      <c r="G149" s="90"/>
      <c r="H149" s="88"/>
      <c r="I149" s="86"/>
      <c r="J149" s="86"/>
      <c r="K149" s="86"/>
      <c r="L149" s="18"/>
      <c r="M149" s="18"/>
      <c r="N149" s="18"/>
      <c r="O149" s="358"/>
    </row>
    <row r="150" spans="1:15" ht="23.25" customHeight="1">
      <c r="A150" s="295" t="s">
        <v>173</v>
      </c>
      <c r="B150" s="282"/>
      <c r="C150" s="282"/>
      <c r="D150" s="282"/>
      <c r="E150" s="282"/>
      <c r="F150" s="282"/>
      <c r="G150" s="282"/>
      <c r="H150" s="282"/>
      <c r="I150" s="282"/>
      <c r="J150" s="282"/>
      <c r="K150" s="282"/>
      <c r="L150" s="282"/>
      <c r="M150" s="282"/>
      <c r="N150" s="282"/>
      <c r="O150" s="283"/>
    </row>
    <row r="151" spans="1:15" ht="30" customHeight="1">
      <c r="A151" s="325" t="s">
        <v>125</v>
      </c>
      <c r="B151" s="326"/>
      <c r="C151" s="326"/>
      <c r="D151" s="327"/>
      <c r="E151" s="16" t="s">
        <v>126</v>
      </c>
      <c r="F151" s="70">
        <f>SUM(F153:F156)</f>
        <v>2525.89</v>
      </c>
      <c r="G151" s="70">
        <f>SUM(G153:G157)</f>
        <v>628.875</v>
      </c>
      <c r="H151" s="100">
        <f>G151/F151%</f>
        <v>24.897164959677582</v>
      </c>
      <c r="I151" s="89">
        <f>SUM(I155:I156)</f>
        <v>1245.96</v>
      </c>
      <c r="J151" s="86">
        <f>(I151+G151)/F151%</f>
        <v>74.2247287094846</v>
      </c>
      <c r="K151" s="86">
        <f>K156</f>
        <v>1645.9299999999998</v>
      </c>
      <c r="L151" s="86">
        <f>L156</f>
        <v>66.31653592164162</v>
      </c>
      <c r="M151" s="18"/>
      <c r="N151" s="18"/>
      <c r="O151" s="355"/>
    </row>
    <row r="152" spans="1:15" ht="17.25" customHeight="1">
      <c r="A152" s="328"/>
      <c r="B152" s="329"/>
      <c r="C152" s="329"/>
      <c r="D152" s="330"/>
      <c r="E152" s="19" t="s">
        <v>12</v>
      </c>
      <c r="F152" s="91"/>
      <c r="G152" s="111"/>
      <c r="H152" s="112"/>
      <c r="I152" s="87"/>
      <c r="J152" s="87"/>
      <c r="K152" s="20"/>
      <c r="L152" s="20"/>
      <c r="M152" s="20"/>
      <c r="N152" s="20"/>
      <c r="O152" s="356"/>
    </row>
    <row r="153" spans="1:15" ht="25.5" customHeight="1">
      <c r="A153" s="328"/>
      <c r="B153" s="329"/>
      <c r="C153" s="329"/>
      <c r="D153" s="330"/>
      <c r="E153" s="21" t="s">
        <v>13</v>
      </c>
      <c r="F153" s="90"/>
      <c r="G153" s="90"/>
      <c r="H153" s="88"/>
      <c r="I153" s="86"/>
      <c r="J153" s="86"/>
      <c r="K153" s="18"/>
      <c r="L153" s="18"/>
      <c r="M153" s="18"/>
      <c r="N153" s="18"/>
      <c r="O153" s="356"/>
    </row>
    <row r="154" spans="1:15" ht="26.25" customHeight="1">
      <c r="A154" s="328"/>
      <c r="B154" s="329"/>
      <c r="C154" s="329"/>
      <c r="D154" s="330"/>
      <c r="E154" s="22" t="s">
        <v>14</v>
      </c>
      <c r="F154" s="90"/>
      <c r="G154" s="90"/>
      <c r="H154" s="88"/>
      <c r="I154" s="86"/>
      <c r="J154" s="86"/>
      <c r="K154" s="18"/>
      <c r="L154" s="18"/>
      <c r="M154" s="18"/>
      <c r="N154" s="18"/>
      <c r="O154" s="356"/>
    </row>
    <row r="155" spans="1:15" ht="27.75" customHeight="1">
      <c r="A155" s="328"/>
      <c r="B155" s="329"/>
      <c r="C155" s="329"/>
      <c r="D155" s="330"/>
      <c r="E155" s="53" t="s">
        <v>15</v>
      </c>
      <c r="F155" s="90"/>
      <c r="G155" s="90"/>
      <c r="H155" s="90"/>
      <c r="I155" s="90"/>
      <c r="J155" s="90"/>
      <c r="K155" s="88"/>
      <c r="L155" s="88"/>
      <c r="M155" s="18"/>
      <c r="N155" s="18"/>
      <c r="O155" s="356"/>
    </row>
    <row r="156" spans="1:15" ht="30" customHeight="1">
      <c r="A156" s="328"/>
      <c r="B156" s="329"/>
      <c r="C156" s="329"/>
      <c r="D156" s="330"/>
      <c r="E156" s="21" t="s">
        <v>16</v>
      </c>
      <c r="F156" s="90">
        <f>F112+F127+F141</f>
        <v>2525.89</v>
      </c>
      <c r="G156" s="90">
        <f>G112+G127+G141</f>
        <v>628.875</v>
      </c>
      <c r="H156" s="90">
        <f>G156/F156%</f>
        <v>24.897164959677582</v>
      </c>
      <c r="I156" s="90">
        <f>I112+I134</f>
        <v>1245.96</v>
      </c>
      <c r="J156" s="90">
        <f>(I156+G156)/F156%</f>
        <v>74.2247287094846</v>
      </c>
      <c r="K156" s="88">
        <f>K112</f>
        <v>1645.9299999999998</v>
      </c>
      <c r="L156" s="88">
        <f>L112</f>
        <v>66.31653592164162</v>
      </c>
      <c r="M156" s="18"/>
      <c r="N156" s="18"/>
      <c r="O156" s="356"/>
    </row>
    <row r="157" spans="1:15" ht="40.5" customHeight="1">
      <c r="A157" s="331"/>
      <c r="B157" s="332"/>
      <c r="C157" s="332"/>
      <c r="D157" s="333"/>
      <c r="E157" s="23" t="s">
        <v>160</v>
      </c>
      <c r="F157" s="90">
        <v>192.18</v>
      </c>
      <c r="G157" s="90"/>
      <c r="H157" s="88"/>
      <c r="I157" s="86"/>
      <c r="J157" s="86"/>
      <c r="K157" s="18"/>
      <c r="L157" s="18"/>
      <c r="M157" s="18"/>
      <c r="N157" s="18"/>
      <c r="O157" s="356"/>
    </row>
    <row r="158" spans="1:15" ht="15">
      <c r="A158" s="267" t="s">
        <v>19</v>
      </c>
      <c r="B158" s="268"/>
      <c r="C158" s="268"/>
      <c r="D158" s="269"/>
      <c r="E158" s="16" t="s">
        <v>11</v>
      </c>
      <c r="F158" s="89">
        <f>SUM(F160:F163)</f>
        <v>42924.829999999994</v>
      </c>
      <c r="G158" s="89">
        <f>SUM(G160:G163)</f>
        <v>6371.675</v>
      </c>
      <c r="H158" s="89">
        <f>G158/F158%</f>
        <v>14.843797867108618</v>
      </c>
      <c r="I158" s="89">
        <f>SUM(I160:I163)</f>
        <v>14207.03</v>
      </c>
      <c r="J158" s="89">
        <f>I158/F158%</f>
        <v>33.097463635848996</v>
      </c>
      <c r="K158" s="86">
        <f>K162+K163+K164</f>
        <v>20750</v>
      </c>
      <c r="L158" s="86">
        <f>K158/F158%</f>
        <v>48.340319577270314</v>
      </c>
      <c r="M158" s="18"/>
      <c r="N158" s="18"/>
      <c r="O158" s="278"/>
    </row>
    <row r="159" spans="1:15" ht="15">
      <c r="A159" s="270"/>
      <c r="B159" s="271"/>
      <c r="C159" s="271"/>
      <c r="D159" s="272"/>
      <c r="E159" s="19" t="s">
        <v>12</v>
      </c>
      <c r="F159" s="89"/>
      <c r="G159" s="90"/>
      <c r="H159" s="88"/>
      <c r="I159" s="86"/>
      <c r="J159" s="86"/>
      <c r="K159" s="86"/>
      <c r="L159" s="86"/>
      <c r="M159" s="18"/>
      <c r="N159" s="18"/>
      <c r="O159" s="279"/>
    </row>
    <row r="160" spans="1:15" ht="25.5">
      <c r="A160" s="270"/>
      <c r="B160" s="271"/>
      <c r="C160" s="271"/>
      <c r="D160" s="272"/>
      <c r="E160" s="21" t="s">
        <v>13</v>
      </c>
      <c r="F160" s="89"/>
      <c r="G160" s="89"/>
      <c r="H160" s="88"/>
      <c r="I160" s="86"/>
      <c r="J160" s="86"/>
      <c r="K160" s="86"/>
      <c r="L160" s="86"/>
      <c r="M160" s="18"/>
      <c r="N160" s="18"/>
      <c r="O160" s="279"/>
    </row>
    <row r="161" spans="1:15" ht="30" customHeight="1">
      <c r="A161" s="270"/>
      <c r="B161" s="271"/>
      <c r="C161" s="271"/>
      <c r="D161" s="272"/>
      <c r="E161" s="52" t="s">
        <v>14</v>
      </c>
      <c r="F161" s="89">
        <f>F101</f>
        <v>9261.04</v>
      </c>
      <c r="G161" s="89"/>
      <c r="H161" s="88"/>
      <c r="I161" s="86"/>
      <c r="J161" s="86"/>
      <c r="K161" s="86"/>
      <c r="L161" s="86"/>
      <c r="M161" s="18"/>
      <c r="N161" s="18"/>
      <c r="O161" s="279"/>
    </row>
    <row r="162" spans="1:15" ht="27.75" customHeight="1">
      <c r="A162" s="270"/>
      <c r="B162" s="271"/>
      <c r="C162" s="271"/>
      <c r="D162" s="272"/>
      <c r="E162" s="53" t="s">
        <v>15</v>
      </c>
      <c r="F162" s="89">
        <f>F155+F102</f>
        <v>4318.610000000001</v>
      </c>
      <c r="G162" s="89">
        <f>G155+G102</f>
        <v>324.89</v>
      </c>
      <c r="H162" s="89">
        <f>H155+H102</f>
        <v>7.523022453984035</v>
      </c>
      <c r="I162" s="89">
        <f>I155+I102</f>
        <v>800.1</v>
      </c>
      <c r="J162" s="89">
        <f>I162/F162%</f>
        <v>18.526794501008425</v>
      </c>
      <c r="K162" s="86">
        <f>K155+K102</f>
        <v>1336</v>
      </c>
      <c r="L162" s="86">
        <f>K162/F162%</f>
        <v>30.93587983170511</v>
      </c>
      <c r="M162" s="18"/>
      <c r="N162" s="18"/>
      <c r="O162" s="279"/>
    </row>
    <row r="163" spans="1:15" ht="29.25" customHeight="1">
      <c r="A163" s="270"/>
      <c r="B163" s="271"/>
      <c r="C163" s="271"/>
      <c r="D163" s="272"/>
      <c r="E163" s="21" t="s">
        <v>16</v>
      </c>
      <c r="F163" s="89">
        <f>F156+F103</f>
        <v>29345.179999999993</v>
      </c>
      <c r="G163" s="89">
        <f>G156+G103</f>
        <v>6046.785</v>
      </c>
      <c r="H163" s="89">
        <f>G163/F163%</f>
        <v>20.605717872577376</v>
      </c>
      <c r="I163" s="89">
        <f>I156+I103</f>
        <v>13406.93</v>
      </c>
      <c r="J163" s="89">
        <f>I163/F163%</f>
        <v>45.68699186714821</v>
      </c>
      <c r="K163" s="86">
        <f>K156+K103</f>
        <v>18001.23</v>
      </c>
      <c r="L163" s="86">
        <f>K163/F163%</f>
        <v>61.343055316068956</v>
      </c>
      <c r="M163" s="18"/>
      <c r="N163" s="18"/>
      <c r="O163" s="279"/>
    </row>
    <row r="164" spans="1:15" ht="38.25">
      <c r="A164" s="273"/>
      <c r="B164" s="274"/>
      <c r="C164" s="274"/>
      <c r="D164" s="275"/>
      <c r="E164" s="23" t="s">
        <v>160</v>
      </c>
      <c r="F164" s="90">
        <f>F104</f>
        <v>1412.77</v>
      </c>
      <c r="G164" s="90">
        <f>G104+G157</f>
        <v>1412.77</v>
      </c>
      <c r="H164" s="88">
        <v>100</v>
      </c>
      <c r="I164" s="90">
        <v>1412.77</v>
      </c>
      <c r="J164" s="88">
        <v>100</v>
      </c>
      <c r="K164" s="90">
        <v>1412.77</v>
      </c>
      <c r="L164" s="88">
        <v>100</v>
      </c>
      <c r="M164" s="18"/>
      <c r="N164" s="18"/>
      <c r="O164" s="280"/>
    </row>
    <row r="165" spans="1:15" ht="15">
      <c r="A165" s="57"/>
      <c r="B165" s="57"/>
      <c r="C165" s="57"/>
      <c r="D165" s="57"/>
      <c r="E165" s="63"/>
      <c r="F165" s="64"/>
      <c r="G165" s="65"/>
      <c r="H165" s="66"/>
      <c r="I165" s="67"/>
      <c r="J165" s="67"/>
      <c r="K165" s="67"/>
      <c r="L165" s="67"/>
      <c r="M165" s="67"/>
      <c r="N165" s="67"/>
      <c r="O165" s="68"/>
    </row>
    <row r="166" spans="2:15" ht="15">
      <c r="B166" s="73" t="s">
        <v>42</v>
      </c>
      <c r="C166" s="74"/>
      <c r="D166" s="357" t="s">
        <v>44</v>
      </c>
      <c r="E166" s="357"/>
      <c r="F166" s="357"/>
      <c r="G166" s="56"/>
      <c r="H166" s="56"/>
      <c r="K166" s="56"/>
      <c r="L166" s="56"/>
      <c r="M166" s="56"/>
      <c r="N166" s="56"/>
      <c r="O166" s="56"/>
    </row>
    <row r="167" spans="2:15" ht="15">
      <c r="B167" s="73" t="s">
        <v>43</v>
      </c>
      <c r="C167" s="74"/>
      <c r="D167" s="74"/>
      <c r="E167" s="74"/>
      <c r="F167" s="74"/>
      <c r="G167" s="56"/>
      <c r="H167" s="56"/>
      <c r="K167" s="56"/>
      <c r="L167" s="56"/>
      <c r="M167" s="56"/>
      <c r="N167" s="56"/>
      <c r="O167" s="56"/>
    </row>
    <row r="168" spans="2:6" ht="15">
      <c r="B168" s="237" t="s">
        <v>68</v>
      </c>
      <c r="C168" s="334"/>
      <c r="D168" s="334"/>
      <c r="E168" s="334"/>
      <c r="F168" s="334"/>
    </row>
    <row r="169" spans="2:6" ht="15">
      <c r="B169" s="72" t="s">
        <v>69</v>
      </c>
      <c r="C169" s="75"/>
      <c r="D169" s="75"/>
      <c r="E169" s="75"/>
      <c r="F169" s="75"/>
    </row>
    <row r="170" spans="2:6" ht="15">
      <c r="B170" s="72" t="s">
        <v>139</v>
      </c>
      <c r="C170" s="75"/>
      <c r="D170" s="75"/>
      <c r="E170" s="75"/>
      <c r="F170" s="75"/>
    </row>
    <row r="171" ht="15">
      <c r="B171" s="71" t="s">
        <v>75</v>
      </c>
    </row>
    <row r="172" ht="15">
      <c r="B172" s="71"/>
    </row>
    <row r="173" spans="2:8" ht="15">
      <c r="B173" s="60" t="s">
        <v>47</v>
      </c>
      <c r="C173" s="60"/>
      <c r="D173" s="61"/>
      <c r="E173" s="62"/>
      <c r="F173" s="60" t="s">
        <v>74</v>
      </c>
      <c r="H173" s="76"/>
    </row>
    <row r="174" spans="2:5" ht="15">
      <c r="B174" s="60" t="s">
        <v>48</v>
      </c>
      <c r="C174" s="60"/>
      <c r="D174" s="45" t="s">
        <v>73</v>
      </c>
      <c r="E174" s="44"/>
    </row>
  </sheetData>
  <sheetProtection/>
  <mergeCells count="112">
    <mergeCell ref="B136:B142"/>
    <mergeCell ref="A90:A96"/>
    <mergeCell ref="C90:C96"/>
    <mergeCell ref="B143:B149"/>
    <mergeCell ref="C143:C149"/>
    <mergeCell ref="A122:A128"/>
    <mergeCell ref="B122:B128"/>
    <mergeCell ref="C107:C113"/>
    <mergeCell ref="A129:A135"/>
    <mergeCell ref="A114:A120"/>
    <mergeCell ref="B114:B120"/>
    <mergeCell ref="A20:A26"/>
    <mergeCell ref="B20:B26"/>
    <mergeCell ref="C20:C26"/>
    <mergeCell ref="D20:D26"/>
    <mergeCell ref="O20:O26"/>
    <mergeCell ref="A83:A89"/>
    <mergeCell ref="B83:B89"/>
    <mergeCell ref="A51:A57"/>
    <mergeCell ref="B27:B33"/>
    <mergeCell ref="A34:O34"/>
    <mergeCell ref="O35:O41"/>
    <mergeCell ref="A42:O42"/>
    <mergeCell ref="O43:O49"/>
    <mergeCell ref="A50:O50"/>
    <mergeCell ref="O27:O33"/>
    <mergeCell ref="C43:C49"/>
    <mergeCell ref="D43:D49"/>
    <mergeCell ref="F14:F16"/>
    <mergeCell ref="O14:O16"/>
    <mergeCell ref="I14:J15"/>
    <mergeCell ref="A19:O19"/>
    <mergeCell ref="A18:O18"/>
    <mergeCell ref="A17:O17"/>
    <mergeCell ref="G14:H15"/>
    <mergeCell ref="K14:L15"/>
    <mergeCell ref="M14:N15"/>
    <mergeCell ref="A14:A16"/>
    <mergeCell ref="B14:B16"/>
    <mergeCell ref="A43:A49"/>
    <mergeCell ref="B43:B49"/>
    <mergeCell ref="A97:O97"/>
    <mergeCell ref="O83:O89"/>
    <mergeCell ref="B51:B57"/>
    <mergeCell ref="C51:C57"/>
    <mergeCell ref="D51:D57"/>
    <mergeCell ref="O51:O57"/>
    <mergeCell ref="D90:D96"/>
    <mergeCell ref="E3:I3"/>
    <mergeCell ref="A35:A41"/>
    <mergeCell ref="B35:B41"/>
    <mergeCell ref="C35:C41"/>
    <mergeCell ref="D35:D41"/>
    <mergeCell ref="A27:A33"/>
    <mergeCell ref="D27:D33"/>
    <mergeCell ref="C27:C33"/>
    <mergeCell ref="C14:D15"/>
    <mergeCell ref="E14:E16"/>
    <mergeCell ref="C59:C65"/>
    <mergeCell ref="D75:D81"/>
    <mergeCell ref="C67:C73"/>
    <mergeCell ref="D67:D73"/>
    <mergeCell ref="O67:O73"/>
    <mergeCell ref="O59:O65"/>
    <mergeCell ref="A66:O66"/>
    <mergeCell ref="A74:O74"/>
    <mergeCell ref="O75:O81"/>
    <mergeCell ref="A75:A81"/>
    <mergeCell ref="C83:C89"/>
    <mergeCell ref="D83:D89"/>
    <mergeCell ref="A151:D157"/>
    <mergeCell ref="A107:A113"/>
    <mergeCell ref="B107:B113"/>
    <mergeCell ref="O107:O113"/>
    <mergeCell ref="D129:D135"/>
    <mergeCell ref="C136:C142"/>
    <mergeCell ref="D136:D142"/>
    <mergeCell ref="A105:O105"/>
    <mergeCell ref="A82:O82"/>
    <mergeCell ref="D59:D65"/>
    <mergeCell ref="A98:D104"/>
    <mergeCell ref="O98:O104"/>
    <mergeCell ref="A59:A65"/>
    <mergeCell ref="B59:B65"/>
    <mergeCell ref="B90:B96"/>
    <mergeCell ref="B75:B81"/>
    <mergeCell ref="C75:C81"/>
    <mergeCell ref="O90:O96"/>
    <mergeCell ref="A136:A142"/>
    <mergeCell ref="B129:B135"/>
    <mergeCell ref="A58:O58"/>
    <mergeCell ref="A106:O106"/>
    <mergeCell ref="A121:O121"/>
    <mergeCell ref="O114:O120"/>
    <mergeCell ref="O122:O128"/>
    <mergeCell ref="A67:A73"/>
    <mergeCell ref="B67:B73"/>
    <mergeCell ref="C122:C128"/>
    <mergeCell ref="B168:F168"/>
    <mergeCell ref="A158:D164"/>
    <mergeCell ref="A150:O150"/>
    <mergeCell ref="O143:O149"/>
    <mergeCell ref="A143:A149"/>
    <mergeCell ref="O158:O164"/>
    <mergeCell ref="C129:C135"/>
    <mergeCell ref="O151:O157"/>
    <mergeCell ref="D143:D149"/>
    <mergeCell ref="D107:D113"/>
    <mergeCell ref="D114:D120"/>
    <mergeCell ref="D166:F166"/>
    <mergeCell ref="D122:D128"/>
    <mergeCell ref="C114:C120"/>
  </mergeCells>
  <printOptions/>
  <pageMargins left="0.5118110236220472" right="0.31496062992125984" top="0.9448818897637796" bottom="0.5511811023622047" header="0.31496062992125984" footer="0.31496062992125984"/>
  <pageSetup fitToHeight="2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L41" sqref="L41"/>
    </sheetView>
  </sheetViews>
  <sheetFormatPr defaultColWidth="9.140625" defaultRowHeight="15"/>
  <cols>
    <col min="1" max="1" width="7.140625" style="0" customWidth="1"/>
    <col min="2" max="2" width="19.00390625" style="0" customWidth="1"/>
    <col min="5" max="5" width="11.28125" style="0" customWidth="1"/>
  </cols>
  <sheetData>
    <row r="1" spans="2:10" ht="15" customHeight="1">
      <c r="B1" s="1"/>
      <c r="F1" s="2" t="s">
        <v>21</v>
      </c>
      <c r="G1" s="4"/>
      <c r="H1" s="4"/>
      <c r="I1" s="79"/>
      <c r="J1" s="56"/>
    </row>
    <row r="2" spans="2:10" ht="15" customHeight="1">
      <c r="B2" s="1"/>
      <c r="E2" s="5" t="s">
        <v>22</v>
      </c>
      <c r="G2" s="4"/>
      <c r="H2" s="4"/>
      <c r="I2" s="79"/>
      <c r="J2" s="56"/>
    </row>
    <row r="3" spans="2:11" ht="30.75" customHeight="1">
      <c r="B3" s="1"/>
      <c r="C3" s="390" t="s">
        <v>210</v>
      </c>
      <c r="D3" s="390"/>
      <c r="E3" s="390"/>
      <c r="F3" s="390"/>
      <c r="G3" s="390"/>
      <c r="H3" s="390"/>
      <c r="I3" s="390"/>
      <c r="J3" s="390"/>
      <c r="K3" s="390"/>
    </row>
    <row r="4" spans="2:10" ht="15" customHeight="1">
      <c r="B4" s="1"/>
      <c r="E4" s="6" t="s">
        <v>0</v>
      </c>
      <c r="G4" s="4"/>
      <c r="H4" s="4"/>
      <c r="I4" s="79"/>
      <c r="J4" s="56"/>
    </row>
    <row r="5" spans="2:10" ht="15" customHeight="1">
      <c r="B5" s="1"/>
      <c r="E5" s="2"/>
      <c r="F5" s="3"/>
      <c r="G5" s="4"/>
      <c r="H5" s="4"/>
      <c r="I5" s="79"/>
      <c r="J5" s="56"/>
    </row>
    <row r="6" spans="2:10" ht="15" customHeight="1">
      <c r="B6" s="3"/>
      <c r="C6" s="3"/>
      <c r="D6" s="3"/>
      <c r="F6" s="46" t="s">
        <v>211</v>
      </c>
      <c r="G6" s="4"/>
      <c r="H6" s="4"/>
      <c r="I6" s="79"/>
      <c r="J6" s="56"/>
    </row>
    <row r="7" spans="2:10" ht="15" customHeight="1">
      <c r="B7" s="3"/>
      <c r="C7" s="7"/>
      <c r="D7" s="7"/>
      <c r="F7" s="8" t="s">
        <v>46</v>
      </c>
      <c r="G7" s="4"/>
      <c r="H7" s="4"/>
      <c r="I7" s="79"/>
      <c r="J7" s="56"/>
    </row>
    <row r="8" spans="2:10" ht="15" customHeight="1">
      <c r="B8" s="3"/>
      <c r="C8" s="3"/>
      <c r="D8" s="3"/>
      <c r="E8" s="3"/>
      <c r="F8" s="3"/>
      <c r="G8" s="4"/>
      <c r="H8" s="4"/>
      <c r="I8" s="79"/>
      <c r="J8" s="56"/>
    </row>
    <row r="9" spans="2:10" ht="15" customHeight="1">
      <c r="B9" s="9" t="s">
        <v>212</v>
      </c>
      <c r="C9" s="3"/>
      <c r="D9" s="3"/>
      <c r="E9" s="10"/>
      <c r="F9" s="10"/>
      <c r="G9" s="10"/>
      <c r="H9" s="10"/>
      <c r="I9" s="80"/>
      <c r="J9" s="81"/>
    </row>
    <row r="10" spans="2:10" ht="15" customHeight="1">
      <c r="B10" s="9"/>
      <c r="C10" s="11"/>
      <c r="D10" s="11"/>
      <c r="E10" s="12"/>
      <c r="F10" s="12"/>
      <c r="G10" s="12"/>
      <c r="H10" s="12"/>
      <c r="I10" s="82"/>
      <c r="J10" s="83"/>
    </row>
    <row r="11" spans="2:10" ht="15" customHeight="1">
      <c r="B11" s="9" t="s">
        <v>1</v>
      </c>
      <c r="C11" s="11"/>
      <c r="D11" s="48" t="s">
        <v>25</v>
      </c>
      <c r="E11" s="13"/>
      <c r="F11" s="13"/>
      <c r="G11" s="3"/>
      <c r="H11" s="3"/>
      <c r="I11" s="84"/>
      <c r="J11" s="54"/>
    </row>
    <row r="13" spans="1:15" ht="15" customHeight="1">
      <c r="A13" s="239" t="s">
        <v>2</v>
      </c>
      <c r="B13" s="239" t="s">
        <v>3</v>
      </c>
      <c r="C13" s="239" t="s">
        <v>4</v>
      </c>
      <c r="D13" s="239"/>
      <c r="E13" s="239" t="s">
        <v>5</v>
      </c>
      <c r="F13" s="239" t="s">
        <v>142</v>
      </c>
      <c r="G13" s="248" t="s">
        <v>184</v>
      </c>
      <c r="H13" s="248"/>
      <c r="I13" s="248" t="s">
        <v>185</v>
      </c>
      <c r="J13" s="248"/>
      <c r="K13" s="248" t="s">
        <v>186</v>
      </c>
      <c r="L13" s="248"/>
      <c r="M13" s="248" t="s">
        <v>187</v>
      </c>
      <c r="N13" s="248"/>
      <c r="O13" s="260" t="s">
        <v>6</v>
      </c>
    </row>
    <row r="14" spans="1:15" ht="36.75" customHeight="1">
      <c r="A14" s="239"/>
      <c r="B14" s="239"/>
      <c r="C14" s="239"/>
      <c r="D14" s="239"/>
      <c r="E14" s="239"/>
      <c r="F14" s="239"/>
      <c r="G14" s="248"/>
      <c r="H14" s="248"/>
      <c r="I14" s="248"/>
      <c r="J14" s="248"/>
      <c r="K14" s="248"/>
      <c r="L14" s="248"/>
      <c r="M14" s="248"/>
      <c r="N14" s="248"/>
      <c r="O14" s="260"/>
    </row>
    <row r="15" spans="1:15" ht="29.25" customHeight="1">
      <c r="A15" s="239"/>
      <c r="B15" s="239"/>
      <c r="C15" s="14" t="s">
        <v>7</v>
      </c>
      <c r="D15" s="14" t="s">
        <v>8</v>
      </c>
      <c r="E15" s="239"/>
      <c r="F15" s="239"/>
      <c r="G15" s="14" t="s">
        <v>9</v>
      </c>
      <c r="H15" s="14" t="s">
        <v>10</v>
      </c>
      <c r="I15" s="14" t="s">
        <v>9</v>
      </c>
      <c r="J15" s="14" t="s">
        <v>10</v>
      </c>
      <c r="K15" s="14" t="s">
        <v>9</v>
      </c>
      <c r="L15" s="14" t="s">
        <v>10</v>
      </c>
      <c r="M15" s="14" t="s">
        <v>9</v>
      </c>
      <c r="N15" s="14" t="s">
        <v>10</v>
      </c>
      <c r="O15" s="260"/>
    </row>
    <row r="16" spans="1:15" ht="31.5" customHeight="1">
      <c r="A16" s="389" t="s">
        <v>213</v>
      </c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</row>
    <row r="17" spans="1:15" ht="15">
      <c r="A17" s="389" t="s">
        <v>214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</row>
    <row r="18" spans="1:15" ht="31.5" customHeight="1">
      <c r="A18" s="386" t="s">
        <v>59</v>
      </c>
      <c r="B18" s="388" t="s">
        <v>215</v>
      </c>
      <c r="C18" s="383" t="s">
        <v>218</v>
      </c>
      <c r="D18" s="383" t="s">
        <v>219</v>
      </c>
      <c r="E18" s="232" t="s">
        <v>217</v>
      </c>
      <c r="F18" s="234">
        <v>158.9</v>
      </c>
      <c r="G18" s="143">
        <v>0</v>
      </c>
      <c r="H18" s="143"/>
      <c r="I18" s="143">
        <v>0</v>
      </c>
      <c r="J18" s="231"/>
      <c r="K18" s="143">
        <v>66.2</v>
      </c>
      <c r="L18" s="236">
        <f>L20</f>
        <v>41.66142227816237</v>
      </c>
      <c r="M18" s="231"/>
      <c r="N18" s="231"/>
      <c r="O18" s="231"/>
    </row>
    <row r="19" spans="1:15" ht="15" customHeight="1">
      <c r="A19" s="386"/>
      <c r="B19" s="388"/>
      <c r="C19" s="384"/>
      <c r="D19" s="384"/>
      <c r="E19" s="28" t="s">
        <v>12</v>
      </c>
      <c r="F19" s="235"/>
      <c r="G19" s="143"/>
      <c r="H19" s="143"/>
      <c r="I19" s="143"/>
      <c r="J19" s="231"/>
      <c r="K19" s="143"/>
      <c r="L19" s="231"/>
      <c r="M19" s="231"/>
      <c r="N19" s="231"/>
      <c r="O19" s="231"/>
    </row>
    <row r="20" spans="1:15" ht="57" customHeight="1">
      <c r="A20" s="386"/>
      <c r="B20" s="388"/>
      <c r="C20" s="385"/>
      <c r="D20" s="385"/>
      <c r="E20" s="31" t="s">
        <v>16</v>
      </c>
      <c r="F20" s="234">
        <v>158.9</v>
      </c>
      <c r="G20" s="143"/>
      <c r="H20" s="143"/>
      <c r="I20" s="143"/>
      <c r="J20" s="231"/>
      <c r="K20" s="143">
        <v>66.2</v>
      </c>
      <c r="L20" s="236">
        <f>K20/F20%</f>
        <v>41.66142227816237</v>
      </c>
      <c r="M20" s="231"/>
      <c r="N20" s="231"/>
      <c r="O20" s="231"/>
    </row>
    <row r="21" spans="1:15" ht="57" customHeight="1">
      <c r="A21" s="380" t="s">
        <v>111</v>
      </c>
      <c r="B21" s="377" t="s">
        <v>220</v>
      </c>
      <c r="C21" s="383" t="s">
        <v>218</v>
      </c>
      <c r="D21" s="383" t="s">
        <v>219</v>
      </c>
      <c r="E21" s="232" t="s">
        <v>217</v>
      </c>
      <c r="F21" s="234">
        <v>158.9</v>
      </c>
      <c r="G21" s="143">
        <v>0</v>
      </c>
      <c r="H21" s="143"/>
      <c r="I21" s="143">
        <v>0</v>
      </c>
      <c r="J21" s="231"/>
      <c r="K21" s="143">
        <v>66.2</v>
      </c>
      <c r="L21" s="236">
        <f>L23</f>
        <v>41.66142227816237</v>
      </c>
      <c r="M21" s="231"/>
      <c r="N21" s="231"/>
      <c r="O21" s="231"/>
    </row>
    <row r="22" spans="1:15" ht="16.5" customHeight="1">
      <c r="A22" s="381"/>
      <c r="B22" s="378"/>
      <c r="C22" s="384"/>
      <c r="D22" s="384"/>
      <c r="E22" s="28" t="s">
        <v>12</v>
      </c>
      <c r="F22" s="235"/>
      <c r="G22" s="143"/>
      <c r="H22" s="143"/>
      <c r="I22" s="143"/>
      <c r="J22" s="231"/>
      <c r="K22" s="143"/>
      <c r="L22" s="231"/>
      <c r="M22" s="231"/>
      <c r="N22" s="231"/>
      <c r="O22" s="231"/>
    </row>
    <row r="23" spans="1:15" ht="57" customHeight="1">
      <c r="A23" s="382"/>
      <c r="B23" s="379"/>
      <c r="C23" s="385"/>
      <c r="D23" s="385"/>
      <c r="E23" s="31" t="s">
        <v>16</v>
      </c>
      <c r="F23" s="234">
        <v>158.9</v>
      </c>
      <c r="G23" s="143"/>
      <c r="H23" s="143"/>
      <c r="I23" s="143"/>
      <c r="J23" s="231"/>
      <c r="K23" s="143">
        <v>66.2</v>
      </c>
      <c r="L23" s="236">
        <f>K23/F23%</f>
        <v>41.66142227816237</v>
      </c>
      <c r="M23" s="231"/>
      <c r="N23" s="231"/>
      <c r="O23" s="231"/>
    </row>
    <row r="24" spans="1:15" ht="32.25" customHeight="1">
      <c r="A24" s="386" t="s">
        <v>61</v>
      </c>
      <c r="B24" s="388" t="s">
        <v>216</v>
      </c>
      <c r="C24" s="383" t="s">
        <v>218</v>
      </c>
      <c r="D24" s="383" t="s">
        <v>219</v>
      </c>
      <c r="E24" s="232" t="s">
        <v>217</v>
      </c>
      <c r="F24" s="233">
        <v>99.5</v>
      </c>
      <c r="G24" s="143">
        <v>0</v>
      </c>
      <c r="H24" s="143"/>
      <c r="I24" s="143">
        <v>0</v>
      </c>
      <c r="J24" s="231"/>
      <c r="K24" s="143">
        <f>K26</f>
        <v>49.75</v>
      </c>
      <c r="L24" s="143">
        <f>L26</f>
        <v>50</v>
      </c>
      <c r="M24" s="231"/>
      <c r="N24" s="231"/>
      <c r="O24" s="231"/>
    </row>
    <row r="25" spans="1:15" ht="19.5" customHeight="1">
      <c r="A25" s="386"/>
      <c r="B25" s="388"/>
      <c r="C25" s="384"/>
      <c r="D25" s="384"/>
      <c r="E25" s="28" t="s">
        <v>12</v>
      </c>
      <c r="F25" s="234"/>
      <c r="G25" s="231"/>
      <c r="H25" s="231"/>
      <c r="I25" s="231"/>
      <c r="J25" s="231"/>
      <c r="K25" s="231"/>
      <c r="L25" s="231"/>
      <c r="M25" s="231"/>
      <c r="N25" s="231"/>
      <c r="O25" s="231"/>
    </row>
    <row r="26" spans="1:15" ht="55.5" customHeight="1">
      <c r="A26" s="386"/>
      <c r="B26" s="388"/>
      <c r="C26" s="385"/>
      <c r="D26" s="385"/>
      <c r="E26" s="31" t="s">
        <v>16</v>
      </c>
      <c r="F26" s="233">
        <v>99.5</v>
      </c>
      <c r="G26" s="143">
        <v>0</v>
      </c>
      <c r="H26" s="143"/>
      <c r="I26" s="143">
        <v>0</v>
      </c>
      <c r="J26" s="231"/>
      <c r="K26" s="143">
        <v>49.75</v>
      </c>
      <c r="L26" s="143">
        <f>K26/F26%</f>
        <v>50</v>
      </c>
      <c r="M26" s="231"/>
      <c r="N26" s="231"/>
      <c r="O26" s="231"/>
    </row>
    <row r="27" spans="1:15" ht="32.25" customHeight="1">
      <c r="A27" s="386" t="s">
        <v>121</v>
      </c>
      <c r="B27" s="387" t="s">
        <v>221</v>
      </c>
      <c r="C27" s="383" t="s">
        <v>218</v>
      </c>
      <c r="D27" s="383" t="s">
        <v>219</v>
      </c>
      <c r="E27" s="232" t="s">
        <v>217</v>
      </c>
      <c r="F27" s="233">
        <v>99.5</v>
      </c>
      <c r="G27" s="143">
        <v>0</v>
      </c>
      <c r="H27" s="143"/>
      <c r="I27" s="143">
        <v>0</v>
      </c>
      <c r="J27" s="231"/>
      <c r="K27" s="143">
        <f>K29</f>
        <v>49.75</v>
      </c>
      <c r="L27" s="143">
        <f>L29</f>
        <v>50</v>
      </c>
      <c r="M27" s="231"/>
      <c r="N27" s="231"/>
      <c r="O27" s="231"/>
    </row>
    <row r="28" spans="1:15" ht="19.5" customHeight="1">
      <c r="A28" s="386"/>
      <c r="B28" s="387"/>
      <c r="C28" s="384"/>
      <c r="D28" s="384"/>
      <c r="E28" s="28" t="s">
        <v>12</v>
      </c>
      <c r="F28" s="234"/>
      <c r="G28" s="231"/>
      <c r="H28" s="231"/>
      <c r="I28" s="231"/>
      <c r="J28" s="231"/>
      <c r="K28" s="231"/>
      <c r="L28" s="231"/>
      <c r="M28" s="231"/>
      <c r="N28" s="231"/>
      <c r="O28" s="231"/>
    </row>
    <row r="29" spans="1:15" ht="83.25" customHeight="1">
      <c r="A29" s="386"/>
      <c r="B29" s="387"/>
      <c r="C29" s="385"/>
      <c r="D29" s="385"/>
      <c r="E29" s="31" t="s">
        <v>16</v>
      </c>
      <c r="F29" s="233">
        <v>99.5</v>
      </c>
      <c r="G29" s="143">
        <v>0</v>
      </c>
      <c r="H29" s="143"/>
      <c r="I29" s="143">
        <v>0</v>
      </c>
      <c r="J29" s="231"/>
      <c r="K29" s="143">
        <v>49.75</v>
      </c>
      <c r="L29" s="143">
        <f>K29/F29%</f>
        <v>50</v>
      </c>
      <c r="M29" s="231"/>
      <c r="N29" s="231"/>
      <c r="O29" s="231"/>
    </row>
    <row r="30" spans="1:15" ht="27.75" customHeight="1">
      <c r="A30" s="267" t="s">
        <v>19</v>
      </c>
      <c r="B30" s="268"/>
      <c r="C30" s="268"/>
      <c r="D30" s="269"/>
      <c r="E30" s="43" t="s">
        <v>20</v>
      </c>
      <c r="F30" s="89">
        <f>F35</f>
        <v>258.4</v>
      </c>
      <c r="G30" s="143">
        <v>0</v>
      </c>
      <c r="H30" s="143"/>
      <c r="I30" s="143">
        <v>0</v>
      </c>
      <c r="J30" s="104"/>
      <c r="K30" s="99">
        <f>K35</f>
        <v>115.95</v>
      </c>
      <c r="L30" s="100">
        <f>L35</f>
        <v>44.872291021671835</v>
      </c>
      <c r="M30" s="99"/>
      <c r="N30" s="100"/>
      <c r="O30" s="276"/>
    </row>
    <row r="31" spans="1:15" ht="18" customHeight="1">
      <c r="A31" s="270"/>
      <c r="B31" s="271"/>
      <c r="C31" s="271"/>
      <c r="D31" s="272"/>
      <c r="E31" s="28" t="s">
        <v>12</v>
      </c>
      <c r="F31" s="92"/>
      <c r="G31" s="92"/>
      <c r="H31" s="106"/>
      <c r="I31" s="92"/>
      <c r="J31" s="92"/>
      <c r="K31" s="92"/>
      <c r="L31" s="92"/>
      <c r="M31" s="92"/>
      <c r="N31" s="106"/>
      <c r="O31" s="277"/>
    </row>
    <row r="32" spans="1:15" ht="24.75" customHeight="1">
      <c r="A32" s="270"/>
      <c r="B32" s="271"/>
      <c r="C32" s="271"/>
      <c r="D32" s="272"/>
      <c r="E32" s="31" t="s">
        <v>13</v>
      </c>
      <c r="F32" s="90"/>
      <c r="G32" s="101"/>
      <c r="H32" s="96"/>
      <c r="I32" s="101"/>
      <c r="J32" s="96"/>
      <c r="K32" s="101"/>
      <c r="L32" s="96"/>
      <c r="M32" s="101"/>
      <c r="N32" s="96"/>
      <c r="O32" s="276"/>
    </row>
    <row r="33" spans="1:15" ht="24.75" customHeight="1">
      <c r="A33" s="270"/>
      <c r="B33" s="271"/>
      <c r="C33" s="271"/>
      <c r="D33" s="272"/>
      <c r="E33" s="47" t="s">
        <v>14</v>
      </c>
      <c r="F33" s="90"/>
      <c r="G33" s="95"/>
      <c r="H33" s="96"/>
      <c r="I33" s="95"/>
      <c r="J33" s="96"/>
      <c r="K33" s="95"/>
      <c r="L33" s="96"/>
      <c r="M33" s="95"/>
      <c r="N33" s="96"/>
      <c r="O33" s="276"/>
    </row>
    <row r="34" spans="1:15" ht="24.75" customHeight="1">
      <c r="A34" s="270"/>
      <c r="B34" s="271"/>
      <c r="C34" s="271"/>
      <c r="D34" s="272"/>
      <c r="E34" s="47" t="s">
        <v>15</v>
      </c>
      <c r="F34" s="90"/>
      <c r="G34" s="95"/>
      <c r="H34" s="96"/>
      <c r="I34" s="95"/>
      <c r="J34" s="96"/>
      <c r="K34" s="95"/>
      <c r="L34" s="96"/>
      <c r="M34" s="95"/>
      <c r="N34" s="96"/>
      <c r="O34" s="276"/>
    </row>
    <row r="35" spans="1:15" ht="24.75" customHeight="1">
      <c r="A35" s="270"/>
      <c r="B35" s="271"/>
      <c r="C35" s="271"/>
      <c r="D35" s="272"/>
      <c r="E35" s="31" t="s">
        <v>16</v>
      </c>
      <c r="F35" s="90">
        <f>F26+F20</f>
        <v>258.4</v>
      </c>
      <c r="G35" s="143">
        <v>0</v>
      </c>
      <c r="H35" s="143"/>
      <c r="I35" s="143">
        <v>0</v>
      </c>
      <c r="J35" s="95"/>
      <c r="K35" s="95">
        <f>K26+K20</f>
        <v>115.95</v>
      </c>
      <c r="L35" s="96">
        <f>K35/F35%</f>
        <v>44.872291021671835</v>
      </c>
      <c r="M35" s="95"/>
      <c r="N35" s="96"/>
      <c r="O35" s="276"/>
    </row>
    <row r="36" spans="1:15" ht="24.75" customHeight="1">
      <c r="A36" s="273"/>
      <c r="B36" s="274"/>
      <c r="C36" s="274"/>
      <c r="D36" s="275"/>
      <c r="E36" s="47" t="s">
        <v>17</v>
      </c>
      <c r="F36" s="90"/>
      <c r="G36" s="95"/>
      <c r="H36" s="96"/>
      <c r="I36" s="95"/>
      <c r="J36" s="96"/>
      <c r="K36" s="95"/>
      <c r="L36" s="96"/>
      <c r="M36" s="95"/>
      <c r="N36" s="96"/>
      <c r="O36" s="276"/>
    </row>
    <row r="38" spans="2:15" ht="15">
      <c r="B38" s="73" t="s">
        <v>42</v>
      </c>
      <c r="C38" s="74"/>
      <c r="D38" s="357" t="s">
        <v>44</v>
      </c>
      <c r="E38" s="357"/>
      <c r="F38" s="357"/>
      <c r="G38" s="56"/>
      <c r="H38" s="56"/>
      <c r="I38" s="56"/>
      <c r="J38" s="56"/>
      <c r="K38" s="56"/>
      <c r="L38" s="56"/>
      <c r="M38" s="56"/>
      <c r="N38" s="56"/>
      <c r="O38" s="56"/>
    </row>
    <row r="39" spans="2:15" ht="15">
      <c r="B39" s="73" t="s">
        <v>43</v>
      </c>
      <c r="C39" s="74"/>
      <c r="D39" s="74"/>
      <c r="E39" s="74"/>
      <c r="F39" s="74"/>
      <c r="G39" s="56"/>
      <c r="H39" s="56"/>
      <c r="I39" s="56"/>
      <c r="J39" s="56"/>
      <c r="K39" s="56"/>
      <c r="L39" s="56"/>
      <c r="M39" s="56"/>
      <c r="N39" s="56"/>
      <c r="O39" s="56"/>
    </row>
    <row r="40" spans="2:10" ht="15">
      <c r="B40" s="237" t="s">
        <v>68</v>
      </c>
      <c r="C40" s="334"/>
      <c r="D40" s="334"/>
      <c r="E40" s="334"/>
      <c r="F40" s="334"/>
      <c r="I40" s="56"/>
      <c r="J40" s="56"/>
    </row>
    <row r="41" spans="2:10" ht="15">
      <c r="B41" s="72" t="s">
        <v>69</v>
      </c>
      <c r="C41" s="75"/>
      <c r="D41" s="75"/>
      <c r="E41" s="75"/>
      <c r="F41" s="75"/>
      <c r="I41" s="56"/>
      <c r="J41" s="56"/>
    </row>
    <row r="42" spans="2:10" ht="15">
      <c r="B42" s="72" t="s">
        <v>139</v>
      </c>
      <c r="C42" s="75"/>
      <c r="D42" s="75"/>
      <c r="E42" s="75"/>
      <c r="F42" s="75"/>
      <c r="I42" s="56"/>
      <c r="J42" s="56"/>
    </row>
    <row r="43" spans="2:10" ht="15">
      <c r="B43" s="71" t="s">
        <v>75</v>
      </c>
      <c r="I43" s="56"/>
      <c r="J43" s="56"/>
    </row>
    <row r="44" spans="2:10" ht="15">
      <c r="B44" s="71"/>
      <c r="I44" s="56"/>
      <c r="J44" s="56"/>
    </row>
    <row r="45" spans="2:10" ht="15">
      <c r="B45" s="60" t="s">
        <v>47</v>
      </c>
      <c r="C45" s="60"/>
      <c r="D45" s="61"/>
      <c r="E45" s="62"/>
      <c r="F45" s="60" t="s">
        <v>74</v>
      </c>
      <c r="H45" s="76"/>
      <c r="I45" s="56"/>
      <c r="J45" s="56"/>
    </row>
    <row r="46" spans="2:10" ht="15">
      <c r="B46" s="60" t="s">
        <v>48</v>
      </c>
      <c r="C46" s="60"/>
      <c r="D46" s="45" t="s">
        <v>73</v>
      </c>
      <c r="E46" s="44"/>
      <c r="I46" s="56"/>
      <c r="J46" s="56"/>
    </row>
  </sheetData>
  <sheetProtection/>
  <mergeCells count="33">
    <mergeCell ref="C3:K3"/>
    <mergeCell ref="A13:A15"/>
    <mergeCell ref="B13:B15"/>
    <mergeCell ref="C13:D14"/>
    <mergeCell ref="E13:E15"/>
    <mergeCell ref="F13:F15"/>
    <mergeCell ref="G13:H14"/>
    <mergeCell ref="I13:J14"/>
    <mergeCell ref="K13:L14"/>
    <mergeCell ref="M13:N14"/>
    <mergeCell ref="O13:O15"/>
    <mergeCell ref="A16:O16"/>
    <mergeCell ref="A17:O17"/>
    <mergeCell ref="A18:A20"/>
    <mergeCell ref="B18:B20"/>
    <mergeCell ref="C18:C20"/>
    <mergeCell ref="D18:D20"/>
    <mergeCell ref="A24:A26"/>
    <mergeCell ref="B24:B26"/>
    <mergeCell ref="A30:D36"/>
    <mergeCell ref="O30:O36"/>
    <mergeCell ref="C24:C26"/>
    <mergeCell ref="D24:D26"/>
    <mergeCell ref="D38:F38"/>
    <mergeCell ref="B40:F40"/>
    <mergeCell ref="B21:B23"/>
    <mergeCell ref="A21:A23"/>
    <mergeCell ref="C21:C23"/>
    <mergeCell ref="D21:D23"/>
    <mergeCell ref="A27:A29"/>
    <mergeCell ref="B27:B29"/>
    <mergeCell ref="C27:C29"/>
    <mergeCell ref="D27:D29"/>
  </mergeCells>
  <printOptions/>
  <pageMargins left="0.5118110236220472" right="0.31496062992125984" top="0.35433070866141736" bottom="0.35433070866141736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Лариса</cp:lastModifiedBy>
  <cp:lastPrinted>2017-10-30T13:08:30Z</cp:lastPrinted>
  <dcterms:created xsi:type="dcterms:W3CDTF">2015-02-06T09:10:50Z</dcterms:created>
  <dcterms:modified xsi:type="dcterms:W3CDTF">2018-02-12T06:12:57Z</dcterms:modified>
  <cp:category/>
  <cp:version/>
  <cp:contentType/>
  <cp:contentStatus/>
</cp:coreProperties>
</file>