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0170"/>
  </bookViews>
  <sheets>
    <sheet name="Благоут Нов" sheetId="7" r:id="rId1"/>
  </sheets>
  <calcPr calcId="145621"/>
</workbook>
</file>

<file path=xl/calcChain.xml><?xml version="1.0" encoding="utf-8"?>
<calcChain xmlns="http://schemas.openxmlformats.org/spreadsheetml/2006/main">
  <c r="I33" i="7" l="1"/>
  <c r="I32" i="7"/>
  <c r="N32" i="7"/>
  <c r="L32" i="7"/>
  <c r="H32" i="7"/>
  <c r="G32" i="7"/>
  <c r="M20" i="7" l="1"/>
  <c r="M19" i="7"/>
  <c r="H56" i="7" l="1"/>
  <c r="O54" i="7"/>
  <c r="O52" i="7"/>
  <c r="O46" i="7"/>
  <c r="O40" i="7"/>
  <c r="O36" i="7"/>
  <c r="O34" i="7"/>
  <c r="O32" i="7"/>
  <c r="O29" i="7"/>
  <c r="O27" i="7"/>
  <c r="O23" i="7"/>
  <c r="M54" i="7"/>
  <c r="M52" i="7"/>
  <c r="M46" i="7"/>
  <c r="M44" i="7"/>
  <c r="M40" i="7"/>
  <c r="M36" i="7"/>
  <c r="M34" i="7"/>
  <c r="M32" i="7"/>
  <c r="M29" i="7"/>
  <c r="M27" i="7"/>
  <c r="M25" i="7"/>
  <c r="M23" i="7"/>
  <c r="I54" i="7"/>
  <c r="I52" i="7"/>
  <c r="I44" i="7"/>
  <c r="I40" i="7"/>
  <c r="I29" i="7"/>
  <c r="I27" i="7"/>
  <c r="I25" i="7"/>
  <c r="I23" i="7"/>
  <c r="I21" i="7" l="1"/>
  <c r="K54" i="7"/>
  <c r="K52" i="7"/>
  <c r="K36" i="7"/>
  <c r="K34" i="7"/>
  <c r="K29" i="7"/>
  <c r="K27" i="7"/>
  <c r="K23" i="7"/>
  <c r="N33" i="7" l="1"/>
  <c r="L33" i="7"/>
  <c r="N20" i="7"/>
  <c r="L20" i="7"/>
  <c r="L19" i="7" s="1"/>
  <c r="L56" i="7" s="1"/>
  <c r="G20" i="7"/>
  <c r="J46" i="7"/>
  <c r="K46" i="7" s="1"/>
  <c r="H46" i="7"/>
  <c r="I46" i="7" s="1"/>
  <c r="O44" i="7"/>
  <c r="K44" i="7"/>
  <c r="J40" i="7"/>
  <c r="K40" i="7" s="1"/>
  <c r="I36" i="7"/>
  <c r="I34" i="7"/>
  <c r="G33" i="7"/>
  <c r="O25" i="7"/>
  <c r="J25" i="7"/>
  <c r="K25" i="7" s="1"/>
  <c r="O21" i="7"/>
  <c r="M21" i="7"/>
  <c r="J21" i="7"/>
  <c r="K21" i="7" s="1"/>
  <c r="G19" i="7" l="1"/>
  <c r="I20" i="7"/>
  <c r="H33" i="7"/>
  <c r="O33" i="7"/>
  <c r="J20" i="7"/>
  <c r="N19" i="7"/>
  <c r="O20" i="7"/>
  <c r="M33" i="7"/>
  <c r="J33" i="7"/>
  <c r="N56" i="7" l="1"/>
  <c r="O19" i="7"/>
  <c r="K33" i="7"/>
  <c r="J32" i="7"/>
  <c r="J19" i="7"/>
  <c r="K19" i="7" s="1"/>
  <c r="K20" i="7"/>
  <c r="G56" i="7"/>
  <c r="I19" i="7"/>
  <c r="J56" i="7" l="1"/>
  <c r="K56" i="7" s="1"/>
  <c r="K32" i="7"/>
  <c r="I56" i="7"/>
  <c r="M56" i="7"/>
  <c r="O56" i="7"/>
</calcChain>
</file>

<file path=xl/sharedStrings.xml><?xml version="1.0" encoding="utf-8"?>
<sst xmlns="http://schemas.openxmlformats.org/spreadsheetml/2006/main" count="165" uniqueCount="102">
  <si>
    <t>(наименование муниципальной программы городского поселения Новоаганск)</t>
  </si>
  <si>
    <t xml:space="preserve">Ответственный исполнитель: </t>
  </si>
  <si>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</si>
  <si>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</si>
  <si>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</si>
  <si>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</si>
  <si>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Объемы финансирования всего на 2015 год, тыс. руб.</t>
  </si>
  <si>
    <t>Исполнено на 01.04.2015</t>
  </si>
  <si>
    <t>Исполнено на 01.07.2015</t>
  </si>
  <si>
    <t xml:space="preserve">Исполнено за 2015 год 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</si>
  <si>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</si>
  <si>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</si>
  <si>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</si>
  <si>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</si>
  <si>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</si>
  <si>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бюджет поселения</t>
  </si>
  <si>
    <t>Исполнено на  01.10.2015</t>
  </si>
  <si>
    <t>Результаты реализации мероприятия  на ____________ 2015 года  (достижение основных целевых показателей) план/факт:</t>
  </si>
  <si>
    <t xml:space="preserve">Служба ЖКХ и транспорта </t>
  </si>
  <si>
    <t>Содержание зон отдыха и памятников</t>
  </si>
  <si>
    <t xml:space="preserve"> Организация и содержание цветников</t>
  </si>
  <si>
    <t>покос газонов</t>
  </si>
  <si>
    <t>Организация и содержание мест захоронений</t>
  </si>
  <si>
    <t>Задача 2. Повышение уровня благоустройства поселения.</t>
  </si>
  <si>
    <t>Проведение конкурса «Лучший двор многоквартирного дома, частного домовладения»</t>
  </si>
  <si>
    <t>Содержание  уличного освещения и техническое обслуживание</t>
  </si>
  <si>
    <t>январь- декабрь</t>
  </si>
  <si>
    <t>Руководитель программы ______________ _____________</t>
  </si>
  <si>
    <t xml:space="preserve">                          (Ф.И.О.)            (подпись)</t>
  </si>
  <si>
    <t xml:space="preserve">                               А.А.Помпеев</t>
  </si>
  <si>
    <t>Согласовано:</t>
  </si>
  <si>
    <t>начальник отдела финансов</t>
  </si>
  <si>
    <t>Дезинсекция открытых территорй</t>
  </si>
  <si>
    <t>Программа  утверждена постановлением администрации городского поселения Новоаганск от 20.12.2013 № 429</t>
  </si>
  <si>
    <t xml:space="preserve">                            в очередном году муниципальной программы</t>
  </si>
  <si>
    <t xml:space="preserve">          Отчет о ходе реализации </t>
  </si>
  <si>
    <t>«Благоустройство территории городского поселения Новоаганск на 2014-2020 годы»</t>
  </si>
  <si>
    <t>1.1</t>
  </si>
  <si>
    <t>2.1</t>
  </si>
  <si>
    <t>июнь, август</t>
  </si>
  <si>
    <t>июнь-сентябрь</t>
  </si>
  <si>
    <t>январь-декабрь</t>
  </si>
  <si>
    <t xml:space="preserve">Должностное лицо, </t>
  </si>
  <si>
    <t xml:space="preserve">ответственное за           </t>
  </si>
  <si>
    <t>2.1.1</t>
  </si>
  <si>
    <t xml:space="preserve">             (подпись)                              </t>
  </si>
  <si>
    <t>Т.Т. Черных</t>
  </si>
  <si>
    <t>Выполнялись работы по содержанию зон отдыха и памятников (муниципальный контракт №  1466 от 27.11.2014  на сумму 569 902,2 руб.). Парковая зона по ул. Техснаб, площадь "Любви и согласия"; памятники: первопроходцам, маршалу Жукову Г.К., воинам-интернационалистам, покорителям Среднего Приобья и геологам, погибшим в катастрофе вертолета, памятный знак воинам, погибшим в годы ВОВ. В зимнее времы выполнялись работы по механизированной (3600 м2,) и ручной очистке  территорий от снега (300 м2), а также сбор мусора. В  летнее содержание выполнылись работы по сбору мусора  на указанных территориях (дорожки, зеленые зоны), общей площадью 45900м2, подметание дорожек вручную (площадь 5400м2), частичный ремонт скамеек и покос травы.</t>
  </si>
  <si>
    <t xml:space="preserve">Проводились работы по содержанию мест захоронения общей площадью 11,5 га,  очистка территории  от сухих кустарников и деревьев, расчистка дорожек и площадок  в зимнее время от снега (муниципальный контракт № 1834 от 22.12.2014 на сумму 569605,95 руб .   </t>
  </si>
  <si>
    <t>Заключен муниципальный конракт от 10.03.2015 № 5 на сумму 170 000 руб. с ИП Ивановым И.В.</t>
  </si>
  <si>
    <t>июнь-август</t>
  </si>
  <si>
    <t>июнь-июль</t>
  </si>
  <si>
    <t>Реставрация, благоустройство памятников и мемориалов к празднованию 70- летия Победы</t>
  </si>
  <si>
    <t xml:space="preserve">Ежемесячно проводились работы по содержанию детских игровых комплексов. Общее количество игровых комплексов, установленных на территории поселения, - 30 единиц,  в том числе 3 единицы в с. Варьёган.  Муниципальный контракт №1467 от 21.11.2014 на сумму 550 432,74 руб. </t>
  </si>
  <si>
    <t>Разработка технической документации и снос ветхих строений</t>
  </si>
  <si>
    <t>Приобретение, содержание и ремонт металлических  ограждений</t>
  </si>
  <si>
    <t>Содержание и ремонт детских игровых комплексов и спортивных площадок</t>
  </si>
  <si>
    <t>Приобретение  МАФ (детских игровых комплексов, урн, скамеек и др.)</t>
  </si>
  <si>
    <t xml:space="preserve"> Устройство снежных фигур, приобретение, установка новогодней елки, иллюминации, украшений, монтаж и демонтаж</t>
  </si>
  <si>
    <t>Устройство пешеходных дорожек</t>
  </si>
  <si>
    <t>Обустройство автобусных остановок</t>
  </si>
  <si>
    <t>Устройство  стационарного ограждения сцены</t>
  </si>
  <si>
    <t>Итого по  Программе</t>
  </si>
  <si>
    <t>(в редакции от 11.01.2016 №11)</t>
  </si>
  <si>
    <t xml:space="preserve">Выполнены работы по монтажу и демонтажу новогодней ели со световой иллюминацией по муниципальному контракту №24 от 25.12.2014 г. на 99700 руб. Заключен муниципальный контракт №1705 от 07.12.15г  на устройство снежного городка  </t>
  </si>
  <si>
    <r>
      <t>составление формы  __</t>
    </r>
    <r>
      <rPr>
        <u/>
        <sz val="11"/>
        <rFont val="Times New Roman"/>
        <family val="1"/>
        <charset val="204"/>
      </rPr>
      <t>Начальник службы ЖКХ иТ</t>
    </r>
    <r>
      <rPr>
        <sz val="11"/>
        <rFont val="Times New Roman"/>
        <family val="1"/>
        <charset val="204"/>
      </rPr>
      <t>________________ А.А.Помпеев     51-032</t>
    </r>
  </si>
  <si>
    <t xml:space="preserve">                                                                              (должность)                                                 (Ф.И.О.)       (подпись) (номер телефона)</t>
  </si>
  <si>
    <t>Номер показателя из таблицы «Целевых показателей муниципальной программы»</t>
  </si>
  <si>
    <t>всего</t>
  </si>
  <si>
    <t>Х</t>
  </si>
  <si>
    <t>1.1.1</t>
  </si>
  <si>
    <t xml:space="preserve">Цель " Комплексное развитие и благоустройство муниципального образования городское поселение  Новоаганск" </t>
  </si>
  <si>
    <t xml:space="preserve"> Задача 1. Обеспечение экологической безопасности, улучшение санитарно-гигиенических условий проживания населения и восстановление нарушенной естественной экологической среды в поселении</t>
  </si>
  <si>
    <t>Создание условий для улучшения  внешнего облика городского поселения Новоаганск</t>
  </si>
  <si>
    <t>непосредственный 1,  2,3,4,5,6,7,8,9,10 конечный 1, 2,3,4,5,6,7,8</t>
  </si>
  <si>
    <t>2.1.9.</t>
  </si>
  <si>
    <t>1.1.2</t>
  </si>
  <si>
    <t>1.1.3</t>
  </si>
  <si>
    <t>1.1.4</t>
  </si>
  <si>
    <t>1.1.5</t>
  </si>
  <si>
    <t>Создание максималь-но благоприятных, комфортных и без-опасных условий для проживания и отдыха в городском поселении Новоаганск</t>
  </si>
  <si>
    <t>2.1.2</t>
  </si>
  <si>
    <t>2.1.3</t>
  </si>
  <si>
    <t>2.1.4</t>
  </si>
  <si>
    <t>2.1.5</t>
  </si>
  <si>
    <t xml:space="preserve">Работы по монтажу и демонтажу Новогодней елки, по договору №34 от 23.11.2015 будут закончены и оплачены в январе 2016 года. </t>
  </si>
  <si>
    <t>2.1.6</t>
  </si>
  <si>
    <t>2.1.7</t>
  </si>
  <si>
    <t>2.1.8</t>
  </si>
  <si>
    <t>2.1.10</t>
  </si>
  <si>
    <t>2.1.11</t>
  </si>
  <si>
    <t xml:space="preserve">         (отчетный период)</t>
  </si>
  <si>
    <r>
      <t xml:space="preserve">           </t>
    </r>
    <r>
      <rPr>
        <u/>
        <sz val="10"/>
        <color indexed="8"/>
        <rFont val="Times New Roman"/>
        <family val="1"/>
        <charset val="204"/>
      </rPr>
      <t xml:space="preserve">на 31.12. 2015 </t>
    </r>
    <r>
      <rPr>
        <sz val="10"/>
        <color indexed="8"/>
        <rFont val="Times New Roman"/>
        <family val="1"/>
        <charset val="204"/>
      </rPr>
      <t xml:space="preserve">  </t>
    </r>
  </si>
  <si>
    <t>В мероприятие  содержание  уличного освещения и техническое обслуживание не включены 280 тыс.руб. выделенные  по решению Совета депутатов от 19.11.2015 №119</t>
  </si>
  <si>
    <t>Заключен муниципальный контракт  от 08.04.2015 № 06 с ООО "Феникс ЛТД" на сумму 90,0  тыс. рублей. Произведена первая обработка на сумму 49,5 тыс. руб., вторая запланированая на июль 2015г. Вторая обработка территорий не была проведена из-за погодных условий, подписано соглашение о расторжении контракта по факту оказанных услуг.  В связи собращением граждан  о дополнительной обратотке территорий  заключен договор с ООО "Алекс" на 30,0 тыс. рублей №40 от 16.06.15</t>
  </si>
  <si>
    <t>Заключен муниципальный контракт  от 13.07.15 №0786 с ИП Иванов В.В. на снос ветхих строений на сумму 1217,45 тыс. руб.  и муиципальный контракт №1295 от 14.11.2015 на снос ветхих строений.</t>
  </si>
  <si>
    <t>Экономия по итогам открытого аукциона в электронной форме.</t>
  </si>
  <si>
    <t xml:space="preserve">В ходе   открытого аукциона в электронной форме  подрядная организация уменьшила цену на выполнение работ до 170 тыс.рублей </t>
  </si>
  <si>
    <t>Проведен смотр конкурс на лучший двор многоквартирногодома,  20 тыс.руб. - призовой фонд за 1, 2, 3 места</t>
  </si>
  <si>
    <t>В рамках мероприятия осуществлялась поставка электроэнергии для уличного освещения (муниципальный контракт НБО №18/15  от 13.01.2015). Проводилось техническое обслуживание уличного освещение по муниципальному контракту №1477 от 26.11.14г . В феврале 2015 года оплачена кредиторская задолженность в сумме 42 442,59 рублей за декабрь 2014 года.</t>
  </si>
  <si>
    <t>Заключен муниципальный контракт  от 06.05.2015 № 0369 с ИП Ханенко С.Я. Произведена закупка цветов и почво-грунта, высажены цветы. В июле - сентябре 2015 года выполнялись работы по поливу и уходу за цветами.</t>
  </si>
  <si>
    <t>Заключен муниципальный контракт №12 от 16.06.2015 с ИП Ханенко С.Я. на выполнение работ по покосу газонов на 200,0 тыс. руб. Дополнительно заключен договор  на покос не включенных территорий на сумму 30 000 руб № 8 от17.07.15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</si>
</sst>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_ ;\-#,##0.0\ "/>
    <numFmt numFmtId="166" formatCode="0.0"/>
  </numFmts>
  <fonts count="27" x14ac:knownFonts="1"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5" fillId="0" borderId="0" applyFont="0" applyFill="0" applyBorder="0" applyAlignment="0" applyProtection="0"/>
  </cellStyleXfs>
  <cellXfs count="150">
    <xf numFmtId="0" fontId="0" fillId="0" borderId="0" xfId="0"/>
    <xf numFmtId="0" fontId="3" fillId="0" borderId="2" xfId="0" applyFont="1" applyFill="1" applyBorder="1" applyAlignment="1" applyProtection="1">
      <alignment vertical="top" wrapText="1"/>
      <protection locked="0"/>
    </xf>
    <xf numFmtId="4" fontId="3" fillId="0" borderId="2" xfId="2" applyNumberFormat="1" applyFont="1" applyFill="1" applyBorder="1" applyAlignment="1" applyProtection="1">
      <alignment vertical="center" wrapText="1"/>
      <protection locked="0"/>
    </xf>
    <xf numFmtId="164" fontId="3" fillId="0" borderId="2" xfId="2" applyNumberFormat="1" applyFont="1" applyFill="1" applyBorder="1" applyAlignment="1" applyProtection="1">
      <alignment vertical="center" wrapText="1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164" fontId="4" fillId="0" borderId="7" xfId="2" applyNumberFormat="1" applyFont="1" applyFill="1" applyBorder="1" applyAlignment="1" applyProtection="1">
      <alignment vertical="center" wrapText="1"/>
      <protection locked="0"/>
    </xf>
    <xf numFmtId="164" fontId="4" fillId="0" borderId="2" xfId="2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2" fontId="3" fillId="0" borderId="2" xfId="2" applyNumberFormat="1" applyFont="1" applyFill="1" applyBorder="1" applyAlignment="1" applyProtection="1">
      <alignment vertical="center" wrapText="1"/>
      <protection locked="0"/>
    </xf>
    <xf numFmtId="4" fontId="4" fillId="0" borderId="2" xfId="2" applyNumberFormat="1" applyFont="1" applyFill="1" applyBorder="1" applyAlignment="1" applyProtection="1">
      <alignment vertical="center" wrapText="1"/>
      <protection locked="0"/>
    </xf>
    <xf numFmtId="0" fontId="18" fillId="0" borderId="0" xfId="0" applyFont="1"/>
    <xf numFmtId="0" fontId="7" fillId="0" borderId="1" xfId="0" applyFont="1" applyBorder="1"/>
    <xf numFmtId="0" fontId="10" fillId="0" borderId="1" xfId="0" applyFont="1" applyBorder="1" applyAlignment="1"/>
    <xf numFmtId="4" fontId="4" fillId="0" borderId="7" xfId="2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Border="1" applyAlignment="1">
      <alignment vertical="center"/>
    </xf>
    <xf numFmtId="2" fontId="15" fillId="0" borderId="2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9" fillId="0" borderId="0" xfId="0" applyFont="1"/>
    <xf numFmtId="0" fontId="11" fillId="0" borderId="0" xfId="0" applyFont="1"/>
    <xf numFmtId="0" fontId="13" fillId="0" borderId="0" xfId="0" applyFont="1"/>
    <xf numFmtId="2" fontId="4" fillId="0" borderId="7" xfId="2" applyNumberFormat="1" applyFont="1" applyFill="1" applyBorder="1" applyAlignment="1" applyProtection="1">
      <alignment vertical="center" wrapText="1"/>
      <protection locked="0"/>
    </xf>
    <xf numFmtId="166" fontId="4" fillId="0" borderId="7" xfId="2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2" fontId="17" fillId="0" borderId="2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22" fillId="0" borderId="0" xfId="0" applyFont="1" applyFill="1"/>
    <xf numFmtId="0" fontId="23" fillId="0" borderId="0" xfId="0" applyFont="1" applyAlignment="1"/>
    <xf numFmtId="0" fontId="24" fillId="0" borderId="0" xfId="0" applyFont="1"/>
    <xf numFmtId="0" fontId="2" fillId="0" borderId="0" xfId="0" applyFont="1"/>
    <xf numFmtId="0" fontId="4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5" fillId="0" borderId="1" xfId="0" applyFont="1" applyBorder="1"/>
    <xf numFmtId="0" fontId="2" fillId="0" borderId="1" xfId="0" applyFont="1" applyBorder="1" applyAlignment="1"/>
    <xf numFmtId="0" fontId="4" fillId="0" borderId="8" xfId="0" applyFont="1" applyFill="1" applyBorder="1" applyAlignment="1" applyProtection="1">
      <alignment vertical="center" wrapText="1"/>
      <protection locked="0"/>
    </xf>
    <xf numFmtId="164" fontId="4" fillId="0" borderId="7" xfId="0" applyNumberFormat="1" applyFont="1" applyFill="1" applyBorder="1" applyAlignment="1" applyProtection="1">
      <alignment vertical="top" wrapText="1"/>
      <protection locked="0"/>
    </xf>
    <xf numFmtId="164" fontId="4" fillId="0" borderId="8" xfId="0" applyNumberFormat="1" applyFont="1" applyFill="1" applyBorder="1" applyAlignment="1" applyProtection="1">
      <alignment vertical="top" wrapText="1"/>
      <protection locked="0"/>
    </xf>
    <xf numFmtId="164" fontId="4" fillId="0" borderId="6" xfId="0" applyNumberFormat="1" applyFont="1" applyFill="1" applyBorder="1" applyAlignment="1" applyProtection="1">
      <alignment vertical="top" wrapText="1"/>
      <protection locked="0"/>
    </xf>
    <xf numFmtId="4" fontId="4" fillId="0" borderId="8" xfId="0" applyNumberFormat="1" applyFont="1" applyFill="1" applyBorder="1" applyAlignment="1" applyProtection="1">
      <alignment vertical="center" wrapText="1"/>
      <protection locked="0"/>
    </xf>
    <xf numFmtId="0" fontId="15" fillId="0" borderId="7" xfId="0" applyFont="1" applyBorder="1" applyAlignment="1">
      <alignment vertical="center"/>
    </xf>
    <xf numFmtId="164" fontId="4" fillId="0" borderId="8" xfId="2" applyNumberFormat="1" applyFont="1" applyFill="1" applyBorder="1" applyAlignment="1" applyProtection="1">
      <alignment vertical="center" wrapText="1"/>
      <protection locked="0"/>
    </xf>
    <xf numFmtId="2" fontId="4" fillId="0" borderId="8" xfId="2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wrapText="1"/>
    </xf>
    <xf numFmtId="16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8" xfId="0" applyNumberFormat="1" applyFont="1" applyBorder="1" applyAlignment="1">
      <alignment horizontal="center" vertical="center"/>
    </xf>
    <xf numFmtId="4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4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21" fillId="0" borderId="2" xfId="0" applyFont="1" applyBorder="1" applyAlignment="1">
      <alignment vertical="center" wrapText="1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166" fontId="20" fillId="0" borderId="2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2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" fontId="4" fillId="0" borderId="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" xfId="0" applyNumberFormat="1" applyFont="1" applyFill="1" applyBorder="1" applyAlignment="1" applyProtection="1">
      <alignment horizontal="left" vertical="center" wrapText="1"/>
      <protection locked="0"/>
    </xf>
    <xf numFmtId="4" fontId="6" fillId="0" borderId="5" xfId="0" applyNumberFormat="1" applyFont="1" applyFill="1" applyBorder="1" applyAlignment="1" applyProtection="1">
      <alignment horizontal="left" vertical="center" wrapText="1"/>
      <protection locked="0"/>
    </xf>
    <xf numFmtId="4" fontId="6" fillId="0" borderId="9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Fill="1" applyBorder="1" applyAlignment="1" applyProtection="1">
      <alignment horizontal="left" vertical="top" wrapText="1"/>
      <protection locked="0"/>
    </xf>
    <xf numFmtId="164" fontId="4" fillId="0" borderId="6" xfId="0" applyNumberFormat="1" applyFont="1" applyFill="1" applyBorder="1" applyAlignment="1" applyProtection="1">
      <alignment horizontal="left" vertical="top" wrapText="1"/>
      <protection locked="0"/>
    </xf>
    <xf numFmtId="4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/>
    <xf numFmtId="0" fontId="11" fillId="0" borderId="0" xfId="0" applyFont="1" applyAlignment="1"/>
    <xf numFmtId="0" fontId="13" fillId="0" borderId="0" xfId="0" applyFont="1" applyAlignment="1"/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view="pageBreakPreview" zoomScale="90" zoomScaleNormal="85" zoomScaleSheetLayoutView="90" workbookViewId="0">
      <pane xSplit="5" ySplit="18" topLeftCell="F19" activePane="bottomRight" state="frozen"/>
      <selection pane="topRight" activeCell="F1" sqref="F1"/>
      <selection pane="bottomLeft" activeCell="A19" sqref="A19"/>
      <selection pane="bottomRight" activeCell="P14" sqref="P14:P16"/>
    </sheetView>
  </sheetViews>
  <sheetFormatPr defaultColWidth="8.85546875" defaultRowHeight="12.75" x14ac:dyDescent="0.2"/>
  <cols>
    <col min="1" max="1" width="8.7109375" style="31" customWidth="1"/>
    <col min="2" max="2" width="27.7109375" style="30" customWidth="1"/>
    <col min="3" max="4" width="8.7109375" style="30" customWidth="1"/>
    <col min="5" max="5" width="10.85546875" style="30" customWidth="1"/>
    <col min="6" max="6" width="10.28515625" style="30" customWidth="1"/>
    <col min="7" max="7" width="9" style="30" bestFit="1" customWidth="1"/>
    <col min="8" max="13" width="7.7109375" style="30" customWidth="1"/>
    <col min="14" max="14" width="8.85546875" style="30" customWidth="1"/>
    <col min="15" max="15" width="7.7109375" style="30" customWidth="1"/>
    <col min="16" max="16" width="23.28515625" style="30" customWidth="1"/>
    <col min="17" max="16384" width="8.85546875" style="30"/>
  </cols>
  <sheetData>
    <row r="1" spans="1:16" ht="15" customHeight="1" x14ac:dyDescent="0.2">
      <c r="A1" s="30"/>
      <c r="F1" s="35" t="s">
        <v>35</v>
      </c>
      <c r="G1" s="36"/>
      <c r="H1" s="37"/>
      <c r="I1" s="38"/>
    </row>
    <row r="2" spans="1:16" ht="15" customHeight="1" x14ac:dyDescent="0.2">
      <c r="A2" s="30"/>
      <c r="D2" s="39" t="s">
        <v>34</v>
      </c>
      <c r="G2" s="36"/>
      <c r="H2" s="37"/>
      <c r="I2" s="38"/>
    </row>
    <row r="3" spans="1:16" ht="15" customHeight="1" x14ac:dyDescent="0.2">
      <c r="A3" s="30"/>
      <c r="D3" s="40" t="s">
        <v>36</v>
      </c>
      <c r="F3" s="36"/>
      <c r="G3" s="36"/>
      <c r="H3" s="37"/>
      <c r="I3" s="38"/>
    </row>
    <row r="4" spans="1:16" ht="15" customHeight="1" x14ac:dyDescent="0.2">
      <c r="A4" s="30"/>
      <c r="D4" s="35"/>
      <c r="E4" s="41" t="s">
        <v>0</v>
      </c>
      <c r="F4" s="36"/>
      <c r="G4" s="36"/>
      <c r="H4" s="37"/>
      <c r="I4" s="38"/>
    </row>
    <row r="5" spans="1:16" ht="9.6" customHeight="1" x14ac:dyDescent="0.3">
      <c r="A5" s="30"/>
      <c r="D5" s="35"/>
      <c r="E5" s="41"/>
      <c r="F5" s="36"/>
      <c r="G5" s="36"/>
      <c r="H5" s="37"/>
      <c r="I5" s="38"/>
    </row>
    <row r="6" spans="1:16" ht="15" customHeight="1" x14ac:dyDescent="0.2">
      <c r="A6" s="41"/>
      <c r="B6" s="41"/>
      <c r="C6" s="41"/>
      <c r="F6" s="42" t="s">
        <v>92</v>
      </c>
      <c r="G6" s="36"/>
      <c r="H6" s="37"/>
      <c r="I6" s="38"/>
    </row>
    <row r="7" spans="1:16" ht="13.9" customHeight="1" x14ac:dyDescent="0.2">
      <c r="A7" s="43"/>
      <c r="B7" s="43"/>
      <c r="C7" s="43"/>
      <c r="F7" s="43" t="s">
        <v>91</v>
      </c>
      <c r="G7" s="36"/>
      <c r="H7" s="37"/>
      <c r="I7" s="38"/>
    </row>
    <row r="8" spans="1:16" ht="11.45" customHeight="1" x14ac:dyDescent="0.3">
      <c r="B8" s="41"/>
      <c r="C8" s="41"/>
      <c r="D8" s="41"/>
      <c r="E8" s="41"/>
      <c r="F8" s="41"/>
      <c r="G8" s="41"/>
      <c r="H8" s="36"/>
      <c r="I8" s="36"/>
      <c r="J8" s="37"/>
      <c r="K8" s="38"/>
    </row>
    <row r="9" spans="1:16" ht="15" customHeight="1" x14ac:dyDescent="0.2">
      <c r="B9" s="44" t="s">
        <v>33</v>
      </c>
      <c r="C9" s="41"/>
      <c r="D9" s="41"/>
      <c r="E9" s="41"/>
      <c r="F9" s="45"/>
      <c r="G9" s="45"/>
      <c r="H9" s="45"/>
      <c r="I9" s="45"/>
      <c r="J9" s="46"/>
      <c r="K9" s="46"/>
    </row>
    <row r="10" spans="1:16" ht="15" customHeight="1" x14ac:dyDescent="0.2">
      <c r="B10" s="44" t="s">
        <v>63</v>
      </c>
      <c r="C10" s="47"/>
      <c r="D10" s="47"/>
      <c r="E10" s="47"/>
      <c r="F10" s="48"/>
      <c r="G10" s="48"/>
      <c r="H10" s="48"/>
      <c r="I10" s="48"/>
      <c r="J10" s="49"/>
      <c r="K10" s="29"/>
    </row>
    <row r="11" spans="1:16" ht="15" customHeight="1" x14ac:dyDescent="0.3">
      <c r="B11" s="44"/>
      <c r="C11" s="47"/>
      <c r="D11" s="47"/>
      <c r="E11" s="47"/>
      <c r="F11" s="48"/>
      <c r="G11" s="48"/>
      <c r="H11" s="48"/>
      <c r="I11" s="48"/>
      <c r="J11" s="49"/>
      <c r="K11" s="29"/>
    </row>
    <row r="12" spans="1:16" ht="15" customHeight="1" x14ac:dyDescent="0.2">
      <c r="B12" s="44" t="s">
        <v>1</v>
      </c>
      <c r="C12" s="47"/>
      <c r="D12" s="50" t="s">
        <v>18</v>
      </c>
      <c r="E12" s="50"/>
      <c r="F12" s="51"/>
      <c r="G12" s="51"/>
      <c r="H12" s="41"/>
      <c r="I12" s="41"/>
      <c r="J12" s="12"/>
      <c r="K12" s="12"/>
    </row>
    <row r="13" spans="1:16" ht="8.4499999999999993" customHeight="1" x14ac:dyDescent="0.3"/>
    <row r="14" spans="1:16" ht="15" customHeight="1" x14ac:dyDescent="0.2">
      <c r="A14" s="111" t="s">
        <v>2</v>
      </c>
      <c r="B14" s="111" t="s">
        <v>3</v>
      </c>
      <c r="C14" s="111" t="s">
        <v>4</v>
      </c>
      <c r="D14" s="111"/>
      <c r="E14" s="109" t="s">
        <v>67</v>
      </c>
      <c r="F14" s="111" t="s">
        <v>5</v>
      </c>
      <c r="G14" s="111" t="s">
        <v>6</v>
      </c>
      <c r="H14" s="108" t="s">
        <v>7</v>
      </c>
      <c r="I14" s="108"/>
      <c r="J14" s="108" t="s">
        <v>8</v>
      </c>
      <c r="K14" s="108"/>
      <c r="L14" s="108" t="s">
        <v>16</v>
      </c>
      <c r="M14" s="108"/>
      <c r="N14" s="108" t="s">
        <v>9</v>
      </c>
      <c r="O14" s="108"/>
      <c r="P14" s="112" t="s">
        <v>10</v>
      </c>
    </row>
    <row r="15" spans="1:16" ht="87" customHeight="1" x14ac:dyDescent="0.2">
      <c r="A15" s="111"/>
      <c r="B15" s="111"/>
      <c r="C15" s="111"/>
      <c r="D15" s="111"/>
      <c r="E15" s="110"/>
      <c r="F15" s="111"/>
      <c r="G15" s="111"/>
      <c r="H15" s="108"/>
      <c r="I15" s="108"/>
      <c r="J15" s="108"/>
      <c r="K15" s="108"/>
      <c r="L15" s="108"/>
      <c r="M15" s="108"/>
      <c r="N15" s="108"/>
      <c r="O15" s="108"/>
      <c r="P15" s="112"/>
    </row>
    <row r="16" spans="1:16" ht="35.25" customHeight="1" x14ac:dyDescent="0.2">
      <c r="A16" s="111"/>
      <c r="B16" s="111"/>
      <c r="C16" s="78" t="s">
        <v>11</v>
      </c>
      <c r="D16" s="78" t="s">
        <v>12</v>
      </c>
      <c r="E16" s="78"/>
      <c r="F16" s="111"/>
      <c r="G16" s="111"/>
      <c r="H16" s="78" t="s">
        <v>13</v>
      </c>
      <c r="I16" s="78" t="s">
        <v>14</v>
      </c>
      <c r="J16" s="78" t="s">
        <v>13</v>
      </c>
      <c r="K16" s="78" t="s">
        <v>14</v>
      </c>
      <c r="L16" s="78" t="s">
        <v>13</v>
      </c>
      <c r="M16" s="78" t="s">
        <v>14</v>
      </c>
      <c r="N16" s="78" t="s">
        <v>13</v>
      </c>
      <c r="O16" s="78" t="s">
        <v>14</v>
      </c>
      <c r="P16" s="112"/>
    </row>
    <row r="17" spans="1:16" ht="18.75" customHeight="1" x14ac:dyDescent="0.2">
      <c r="A17" s="113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"/>
    </row>
    <row r="18" spans="1:16" ht="34.9" customHeight="1" x14ac:dyDescent="0.2">
      <c r="A18" s="113" t="s">
        <v>72</v>
      </c>
      <c r="B18" s="114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  <c r="P18" s="1"/>
    </row>
    <row r="19" spans="1:16" ht="33.6" customHeight="1" x14ac:dyDescent="0.2">
      <c r="A19" s="136" t="s">
        <v>37</v>
      </c>
      <c r="B19" s="126" t="s">
        <v>73</v>
      </c>
      <c r="C19" s="111" t="s">
        <v>26</v>
      </c>
      <c r="D19" s="111" t="s">
        <v>41</v>
      </c>
      <c r="E19" s="135" t="s">
        <v>74</v>
      </c>
      <c r="F19" s="90" t="s">
        <v>68</v>
      </c>
      <c r="G19" s="32">
        <f>G20</f>
        <v>3161.47</v>
      </c>
      <c r="H19" s="32">
        <v>0</v>
      </c>
      <c r="I19" s="32">
        <f>H19/G19%</f>
        <v>0</v>
      </c>
      <c r="J19" s="105">
        <f>J20</f>
        <v>297.09399999999999</v>
      </c>
      <c r="K19" s="34">
        <f>J19/G19%</f>
        <v>9.3973373146036501</v>
      </c>
      <c r="L19" s="106">
        <f>L20</f>
        <v>1503.07</v>
      </c>
      <c r="M19" s="32">
        <f>L19/G19%</f>
        <v>47.543389625712088</v>
      </c>
      <c r="N19" s="107">
        <f>N20</f>
        <v>2913.46</v>
      </c>
      <c r="O19" s="103">
        <f t="shared" ref="O19:O20" si="0">N19/G19%</f>
        <v>92.155231585306836</v>
      </c>
      <c r="P19" s="133"/>
    </row>
    <row r="20" spans="1:16" ht="46.15" customHeight="1" x14ac:dyDescent="0.2">
      <c r="A20" s="136"/>
      <c r="B20" s="127"/>
      <c r="C20" s="111"/>
      <c r="D20" s="111"/>
      <c r="E20" s="135"/>
      <c r="F20" s="5" t="s">
        <v>15</v>
      </c>
      <c r="G20" s="99">
        <f>G23+G25+G27+G29+G21</f>
        <v>3161.47</v>
      </c>
      <c r="H20" s="99">
        <v>0</v>
      </c>
      <c r="I20" s="32">
        <f t="shared" ref="I20:I27" si="1">H20/G20%</f>
        <v>0</v>
      </c>
      <c r="J20" s="100">
        <f>J23+J25+J27+J29+J21</f>
        <v>297.09399999999999</v>
      </c>
      <c r="K20" s="34">
        <f>J20/G20%</f>
        <v>9.3973373146036501</v>
      </c>
      <c r="L20" s="101">
        <f>L23+L25+L27+L29+L21</f>
        <v>1503.07</v>
      </c>
      <c r="M20" s="32">
        <f>L20/G20%</f>
        <v>47.543389625712088</v>
      </c>
      <c r="N20" s="102">
        <f>N23+N25+N27+N29+N21</f>
        <v>2913.46</v>
      </c>
      <c r="O20" s="103">
        <f t="shared" si="0"/>
        <v>92.155231585306836</v>
      </c>
      <c r="P20" s="134"/>
    </row>
    <row r="21" spans="1:16" ht="32.25" customHeight="1" x14ac:dyDescent="0.2">
      <c r="A21" s="79" t="s">
        <v>70</v>
      </c>
      <c r="B21" s="75" t="s">
        <v>19</v>
      </c>
      <c r="C21" s="52" t="s">
        <v>26</v>
      </c>
      <c r="D21" s="52" t="s">
        <v>26</v>
      </c>
      <c r="E21" s="97" t="s">
        <v>69</v>
      </c>
      <c r="F21" s="5" t="s">
        <v>15</v>
      </c>
      <c r="G21" s="76">
        <v>569.91</v>
      </c>
      <c r="H21" s="66"/>
      <c r="I21" s="33">
        <f t="shared" si="1"/>
        <v>0</v>
      </c>
      <c r="J21" s="91">
        <f>27.496+66.192+14.049</f>
        <v>107.73699999999999</v>
      </c>
      <c r="K21" s="91">
        <f>J21/G21%</f>
        <v>18.90421294590374</v>
      </c>
      <c r="L21" s="91">
        <v>303.77</v>
      </c>
      <c r="M21" s="91">
        <f>L21/G21%</f>
        <v>53.301398466424523</v>
      </c>
      <c r="N21" s="91">
        <v>569.9</v>
      </c>
      <c r="O21" s="91">
        <f>N21/G21%</f>
        <v>99.998245336983032</v>
      </c>
      <c r="P21" s="55"/>
    </row>
    <row r="22" spans="1:16" ht="63" customHeight="1" x14ac:dyDescent="0.2">
      <c r="A22" s="123" t="s">
        <v>47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5"/>
    </row>
    <row r="23" spans="1:16" ht="31.9" customHeight="1" x14ac:dyDescent="0.2">
      <c r="A23" s="83" t="s">
        <v>76</v>
      </c>
      <c r="B23" s="6" t="s">
        <v>21</v>
      </c>
      <c r="C23" s="6" t="s">
        <v>39</v>
      </c>
      <c r="D23" s="6" t="s">
        <v>39</v>
      </c>
      <c r="E23" s="86" t="s">
        <v>69</v>
      </c>
      <c r="F23" s="4" t="s">
        <v>15</v>
      </c>
      <c r="G23" s="23">
        <v>230</v>
      </c>
      <c r="H23" s="27"/>
      <c r="I23" s="33">
        <f t="shared" si="1"/>
        <v>0</v>
      </c>
      <c r="J23" s="8"/>
      <c r="K23" s="96">
        <f>J23/G23%</f>
        <v>0</v>
      </c>
      <c r="L23" s="8">
        <v>230</v>
      </c>
      <c r="M23" s="91">
        <f>L23/G23%</f>
        <v>100.00000000000001</v>
      </c>
      <c r="N23" s="8">
        <v>230</v>
      </c>
      <c r="O23" s="91">
        <f>N23/G23%</f>
        <v>100.00000000000001</v>
      </c>
      <c r="P23" s="54"/>
    </row>
    <row r="24" spans="1:16" ht="28.15" customHeight="1" x14ac:dyDescent="0.2">
      <c r="A24" s="123" t="s">
        <v>101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</row>
    <row r="25" spans="1:16" ht="32.450000000000003" customHeight="1" x14ac:dyDescent="0.2">
      <c r="A25" s="83" t="s">
        <v>77</v>
      </c>
      <c r="B25" s="6" t="s">
        <v>22</v>
      </c>
      <c r="C25" s="6" t="s">
        <v>26</v>
      </c>
      <c r="D25" s="6" t="s">
        <v>26</v>
      </c>
      <c r="E25" s="86" t="s">
        <v>69</v>
      </c>
      <c r="F25" s="4" t="s">
        <v>15</v>
      </c>
      <c r="G25" s="57">
        <v>569.65</v>
      </c>
      <c r="H25" s="20"/>
      <c r="I25" s="33">
        <f t="shared" si="1"/>
        <v>0</v>
      </c>
      <c r="J25" s="8">
        <f>46.619+46.619+46.619</f>
        <v>139.857</v>
      </c>
      <c r="K25" s="8">
        <f>J25/G25%</f>
        <v>24.551391205125956</v>
      </c>
      <c r="L25" s="9">
        <v>293</v>
      </c>
      <c r="M25" s="91">
        <f>L25/G25%</f>
        <v>51.435091722987806</v>
      </c>
      <c r="N25" s="20">
        <v>569.61</v>
      </c>
      <c r="O25" s="8">
        <f>N25/G25%</f>
        <v>99.992978144474691</v>
      </c>
      <c r="P25" s="54"/>
    </row>
    <row r="26" spans="1:16" ht="30" customHeight="1" x14ac:dyDescent="0.2">
      <c r="A26" s="122" t="s">
        <v>48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1:16" ht="28.15" customHeight="1" x14ac:dyDescent="0.2">
      <c r="A27" s="79" t="s">
        <v>78</v>
      </c>
      <c r="B27" s="6" t="s">
        <v>32</v>
      </c>
      <c r="C27" s="6" t="s">
        <v>51</v>
      </c>
      <c r="D27" s="6" t="s">
        <v>51</v>
      </c>
      <c r="E27" s="80" t="s">
        <v>69</v>
      </c>
      <c r="F27" s="56" t="s">
        <v>15</v>
      </c>
      <c r="G27" s="23">
        <v>80</v>
      </c>
      <c r="H27" s="59"/>
      <c r="I27" s="33">
        <f t="shared" si="1"/>
        <v>0</v>
      </c>
      <c r="J27" s="58">
        <v>49.5</v>
      </c>
      <c r="K27" s="8">
        <f>J27/G27%</f>
        <v>61.875</v>
      </c>
      <c r="L27" s="58">
        <v>79.5</v>
      </c>
      <c r="M27" s="91">
        <f>L27/G27%</f>
        <v>99.375</v>
      </c>
      <c r="N27" s="58">
        <v>79.5</v>
      </c>
      <c r="O27" s="91">
        <f>N27/G27%</f>
        <v>99.375</v>
      </c>
      <c r="P27" s="54"/>
    </row>
    <row r="28" spans="1:16" ht="42.6" customHeight="1" x14ac:dyDescent="0.2">
      <c r="A28" s="116" t="s">
        <v>94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</row>
    <row r="29" spans="1:16" ht="43.9" customHeight="1" x14ac:dyDescent="0.2">
      <c r="A29" s="79" t="s">
        <v>79</v>
      </c>
      <c r="B29" s="60" t="s">
        <v>54</v>
      </c>
      <c r="C29" s="6" t="s">
        <v>26</v>
      </c>
      <c r="D29" s="6" t="s">
        <v>26</v>
      </c>
      <c r="E29" s="82" t="s">
        <v>69</v>
      </c>
      <c r="F29" s="56" t="s">
        <v>15</v>
      </c>
      <c r="G29" s="63">
        <v>1711.91</v>
      </c>
      <c r="H29" s="63"/>
      <c r="I29" s="33">
        <f t="shared" ref="I29" si="2">H29/G29%</f>
        <v>0</v>
      </c>
      <c r="J29" s="62"/>
      <c r="K29" s="8">
        <f>J29/G29%</f>
        <v>0</v>
      </c>
      <c r="L29" s="62">
        <v>596.79999999999995</v>
      </c>
      <c r="M29" s="91">
        <f>L29/G29%</f>
        <v>34.861645764088067</v>
      </c>
      <c r="N29" s="64">
        <v>1464.45</v>
      </c>
      <c r="O29" s="91">
        <f>N29/G29%</f>
        <v>85.544800836492584</v>
      </c>
      <c r="P29" s="53" t="s">
        <v>96</v>
      </c>
    </row>
    <row r="30" spans="1:16" ht="24" customHeight="1" x14ac:dyDescent="0.2">
      <c r="A30" s="116" t="s">
        <v>95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</row>
    <row r="31" spans="1:16" ht="26.25" customHeight="1" x14ac:dyDescent="0.2">
      <c r="A31" s="130" t="s">
        <v>23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1:16" ht="75.75" customHeight="1" x14ac:dyDescent="0.2">
      <c r="A32" s="136" t="s">
        <v>38</v>
      </c>
      <c r="B32" s="138" t="s">
        <v>80</v>
      </c>
      <c r="C32" s="109" t="s">
        <v>50</v>
      </c>
      <c r="D32" s="109" t="s">
        <v>50</v>
      </c>
      <c r="E32" s="139" t="s">
        <v>69</v>
      </c>
      <c r="F32" s="90" t="s">
        <v>68</v>
      </c>
      <c r="G32" s="2">
        <f>G33</f>
        <v>6001.59</v>
      </c>
      <c r="H32" s="2">
        <f>H33</f>
        <v>449.59058999999996</v>
      </c>
      <c r="I32" s="3">
        <f>H32/G32%</f>
        <v>7.4911913342964107</v>
      </c>
      <c r="J32" s="3">
        <f>J33</f>
        <v>2638.8130000000001</v>
      </c>
      <c r="K32" s="3">
        <f>J32/G32%</f>
        <v>43.968564996942476</v>
      </c>
      <c r="L32" s="3">
        <f>L33</f>
        <v>3538.9189999999999</v>
      </c>
      <c r="M32" s="103">
        <f>L32/G32%</f>
        <v>58.966357248662433</v>
      </c>
      <c r="N32" s="3">
        <f>N33</f>
        <v>6135.0290000000005</v>
      </c>
      <c r="O32" s="103">
        <f>N32/G32%</f>
        <v>102.22339413388785</v>
      </c>
      <c r="P32" s="128"/>
    </row>
    <row r="33" spans="1:16" ht="33.6" customHeight="1" x14ac:dyDescent="0.2">
      <c r="A33" s="136"/>
      <c r="B33" s="138"/>
      <c r="C33" s="110"/>
      <c r="D33" s="110"/>
      <c r="E33" s="139"/>
      <c r="F33" s="5" t="s">
        <v>15</v>
      </c>
      <c r="G33" s="2">
        <f>G34+G36+G40+G44+G46+G54+G52</f>
        <v>6001.59</v>
      </c>
      <c r="H33" s="2">
        <f>H34+H36+H40+H44+H46+H54+H52</f>
        <v>449.59058999999996</v>
      </c>
      <c r="I33" s="3">
        <f>H33/G33%</f>
        <v>7.4911913342964107</v>
      </c>
      <c r="J33" s="3">
        <f>J34+J36+J40+J44+J46+J54+J52</f>
        <v>2638.8130000000001</v>
      </c>
      <c r="K33" s="3">
        <f t="shared" ref="K33:K36" si="3">J33/G33%</f>
        <v>43.968564996942476</v>
      </c>
      <c r="L33" s="3">
        <f>L34+L36+L40+L44+L46+L54+L52</f>
        <v>3538.9189999999999</v>
      </c>
      <c r="M33" s="103">
        <f>L33/G33%</f>
        <v>58.966357248662433</v>
      </c>
      <c r="N33" s="3">
        <f>N34+N36+N40+N44+N46+N54+N52</f>
        <v>6135.0290000000005</v>
      </c>
      <c r="O33" s="103">
        <f t="shared" ref="O33:O36" si="4">N33/G33%</f>
        <v>102.22339413388785</v>
      </c>
      <c r="P33" s="129"/>
    </row>
    <row r="34" spans="1:16" ht="33.6" customHeight="1" x14ac:dyDescent="0.2">
      <c r="A34" s="83" t="s">
        <v>44</v>
      </c>
      <c r="B34" s="65" t="s">
        <v>20</v>
      </c>
      <c r="C34" s="6" t="s">
        <v>50</v>
      </c>
      <c r="D34" s="86" t="s">
        <v>50</v>
      </c>
      <c r="E34" s="86" t="s">
        <v>69</v>
      </c>
      <c r="F34" s="56" t="s">
        <v>15</v>
      </c>
      <c r="G34" s="22">
        <v>290</v>
      </c>
      <c r="H34" s="15"/>
      <c r="I34" s="28">
        <f>H34/G34%</f>
        <v>0</v>
      </c>
      <c r="J34" s="9">
        <v>223.37100000000001</v>
      </c>
      <c r="K34" s="9">
        <f t="shared" si="3"/>
        <v>77.024482758620692</v>
      </c>
      <c r="L34" s="9">
        <v>271.62</v>
      </c>
      <c r="M34" s="91">
        <f>L34/G34%</f>
        <v>93.66206896551725</v>
      </c>
      <c r="N34" s="9">
        <v>290</v>
      </c>
      <c r="O34" s="91">
        <f t="shared" si="4"/>
        <v>100</v>
      </c>
      <c r="P34" s="54"/>
    </row>
    <row r="35" spans="1:16" ht="27" customHeight="1" x14ac:dyDescent="0.2">
      <c r="A35" s="122" t="s">
        <v>100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16" ht="52.9" customHeight="1" x14ac:dyDescent="0.2">
      <c r="A36" s="89" t="s">
        <v>81</v>
      </c>
      <c r="B36" s="85" t="s">
        <v>24</v>
      </c>
      <c r="C36" s="84" t="s">
        <v>40</v>
      </c>
      <c r="D36" s="84" t="s">
        <v>40</v>
      </c>
      <c r="E36" s="84" t="s">
        <v>69</v>
      </c>
      <c r="F36" s="5" t="s">
        <v>15</v>
      </c>
      <c r="G36" s="23">
        <v>20</v>
      </c>
      <c r="H36" s="15"/>
      <c r="I36" s="28">
        <f>H36/G36%</f>
        <v>0</v>
      </c>
      <c r="J36" s="3"/>
      <c r="K36" s="9">
        <f t="shared" si="3"/>
        <v>0</v>
      </c>
      <c r="L36" s="9">
        <v>20</v>
      </c>
      <c r="M36" s="91">
        <f>L36/G36%</f>
        <v>100</v>
      </c>
      <c r="N36" s="9">
        <v>20</v>
      </c>
      <c r="O36" s="91">
        <f t="shared" si="4"/>
        <v>100</v>
      </c>
      <c r="P36" s="74"/>
    </row>
    <row r="37" spans="1:16" ht="18" customHeight="1" x14ac:dyDescent="0.2">
      <c r="A37" s="116" t="s">
        <v>98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8"/>
      <c r="P37" s="54"/>
    </row>
    <row r="38" spans="1:16" ht="42" customHeight="1" x14ac:dyDescent="0.2">
      <c r="A38" s="89" t="s">
        <v>82</v>
      </c>
      <c r="B38" s="85" t="s">
        <v>55</v>
      </c>
      <c r="C38" s="85"/>
      <c r="D38" s="85"/>
      <c r="E38" s="84" t="s">
        <v>69</v>
      </c>
      <c r="F38" s="5" t="s">
        <v>15</v>
      </c>
      <c r="G38" s="66">
        <v>0</v>
      </c>
      <c r="H38" s="66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74"/>
    </row>
    <row r="39" spans="1:16" ht="19.899999999999999" customHeight="1" x14ac:dyDescent="0.2">
      <c r="A39" s="119" t="s">
        <v>17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P39" s="54"/>
    </row>
    <row r="40" spans="1:16" ht="42.75" customHeight="1" x14ac:dyDescent="0.2">
      <c r="A40" s="89" t="s">
        <v>83</v>
      </c>
      <c r="B40" s="85" t="s">
        <v>56</v>
      </c>
      <c r="C40" s="85" t="s">
        <v>26</v>
      </c>
      <c r="D40" s="85" t="s">
        <v>26</v>
      </c>
      <c r="E40" s="84" t="s">
        <v>69</v>
      </c>
      <c r="F40" s="5" t="s">
        <v>15</v>
      </c>
      <c r="G40" s="21">
        <v>550.44000000000005</v>
      </c>
      <c r="H40" s="16"/>
      <c r="I40" s="28">
        <f>H40/G40%</f>
        <v>0</v>
      </c>
      <c r="J40" s="9">
        <f>12.588+11.352+12.382</f>
        <v>36.321999999999996</v>
      </c>
      <c r="K40" s="9">
        <f>J40/G40%</f>
        <v>6.5987210231814535</v>
      </c>
      <c r="L40" s="9">
        <v>227.7</v>
      </c>
      <c r="M40" s="91">
        <f>L40/G40%</f>
        <v>41.366906474820141</v>
      </c>
      <c r="N40" s="16">
        <v>550.42999999999995</v>
      </c>
      <c r="O40" s="91">
        <f t="shared" ref="O40" si="5">N40/G40%</f>
        <v>99.998183271564557</v>
      </c>
      <c r="P40" s="74"/>
    </row>
    <row r="41" spans="1:16" ht="27" customHeight="1" x14ac:dyDescent="0.2">
      <c r="A41" s="116" t="s">
        <v>53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8"/>
    </row>
    <row r="42" spans="1:16" ht="44.45" customHeight="1" x14ac:dyDescent="0.2">
      <c r="A42" s="88" t="s">
        <v>84</v>
      </c>
      <c r="B42" s="7" t="s">
        <v>57</v>
      </c>
      <c r="C42" s="7"/>
      <c r="D42" s="7"/>
      <c r="E42" s="87" t="s">
        <v>69</v>
      </c>
      <c r="F42" s="5" t="s">
        <v>15</v>
      </c>
      <c r="G42" s="73">
        <v>0</v>
      </c>
      <c r="H42" s="73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74"/>
    </row>
    <row r="43" spans="1:16" ht="19.149999999999999" customHeight="1" x14ac:dyDescent="0.2">
      <c r="A43" s="123" t="s">
        <v>17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</row>
    <row r="44" spans="1:16" ht="62.45" customHeight="1" x14ac:dyDescent="0.2">
      <c r="A44" s="83" t="s">
        <v>86</v>
      </c>
      <c r="B44" s="6" t="s">
        <v>58</v>
      </c>
      <c r="C44" s="6" t="s">
        <v>26</v>
      </c>
      <c r="D44" s="6" t="s">
        <v>26</v>
      </c>
      <c r="E44" s="81" t="s">
        <v>69</v>
      </c>
      <c r="F44" s="67" t="s">
        <v>15</v>
      </c>
      <c r="G44" s="98">
        <v>383.7</v>
      </c>
      <c r="H44" s="92">
        <v>99.7</v>
      </c>
      <c r="I44" s="28">
        <f>H44/G44%</f>
        <v>25.983841542872039</v>
      </c>
      <c r="J44" s="92">
        <v>99.7</v>
      </c>
      <c r="K44" s="93">
        <f>J44/G44%</f>
        <v>25.983841542872039</v>
      </c>
      <c r="L44" s="92">
        <v>99.7</v>
      </c>
      <c r="M44" s="91">
        <f>L44/G44%</f>
        <v>25.983841542872039</v>
      </c>
      <c r="N44" s="93">
        <v>299.7</v>
      </c>
      <c r="O44" s="93">
        <f>N44/G44%</f>
        <v>78.107896794370603</v>
      </c>
      <c r="P44" s="140" t="s">
        <v>85</v>
      </c>
    </row>
    <row r="45" spans="1:16" ht="31.15" customHeight="1" x14ac:dyDescent="0.2">
      <c r="A45" s="122" t="s">
        <v>64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40"/>
    </row>
    <row r="46" spans="1:16" ht="58.5" customHeight="1" x14ac:dyDescent="0.2">
      <c r="A46" s="89" t="s">
        <v>87</v>
      </c>
      <c r="B46" s="85" t="s">
        <v>25</v>
      </c>
      <c r="C46" s="85" t="s">
        <v>26</v>
      </c>
      <c r="D46" s="85" t="s">
        <v>26</v>
      </c>
      <c r="E46" s="84" t="s">
        <v>69</v>
      </c>
      <c r="F46" s="67" t="s">
        <v>15</v>
      </c>
      <c r="G46" s="76">
        <v>4497.8</v>
      </c>
      <c r="H46" s="94">
        <f>307.118+42.77259</f>
        <v>349.89058999999997</v>
      </c>
      <c r="I46" s="91">
        <f>H46/G46%</f>
        <v>7.7791495842411837</v>
      </c>
      <c r="J46" s="91">
        <f>153.559+153.559+153.559+325.634+289.985+373.024+251.127+9.184+349.89</f>
        <v>2059.5210000000002</v>
      </c>
      <c r="K46" s="91">
        <f>J46/G46%</f>
        <v>45.789519320556721</v>
      </c>
      <c r="L46" s="91">
        <v>2700</v>
      </c>
      <c r="M46" s="91">
        <f>L46/G46%</f>
        <v>60.029347681088531</v>
      </c>
      <c r="N46" s="91">
        <v>4755</v>
      </c>
      <c r="O46" s="91">
        <f t="shared" ref="O46" si="6">N46/G46%</f>
        <v>105.71835119391702</v>
      </c>
      <c r="P46" s="128" t="s">
        <v>93</v>
      </c>
    </row>
    <row r="47" spans="1:16" ht="43.5" customHeight="1" x14ac:dyDescent="0.2">
      <c r="A47" s="116" t="s">
        <v>99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8"/>
      <c r="P47" s="129"/>
    </row>
    <row r="48" spans="1:16" ht="25.9" customHeight="1" x14ac:dyDescent="0.2">
      <c r="A48" s="83" t="s">
        <v>88</v>
      </c>
      <c r="B48" s="6" t="s">
        <v>59</v>
      </c>
      <c r="C48" s="6"/>
      <c r="D48" s="6"/>
      <c r="E48" s="86" t="s">
        <v>69</v>
      </c>
      <c r="F48" s="67" t="s">
        <v>15</v>
      </c>
      <c r="G48" s="64">
        <v>0</v>
      </c>
      <c r="H48" s="64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74"/>
    </row>
    <row r="49" spans="1:16" ht="19.149999999999999" customHeight="1" x14ac:dyDescent="0.2">
      <c r="A49" s="122" t="s">
        <v>17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54"/>
    </row>
    <row r="50" spans="1:16" ht="25.9" customHeight="1" x14ac:dyDescent="0.2">
      <c r="A50" s="88" t="s">
        <v>75</v>
      </c>
      <c r="B50" s="7" t="s">
        <v>60</v>
      </c>
      <c r="C50" s="7"/>
      <c r="D50" s="7"/>
      <c r="E50" s="86" t="s">
        <v>69</v>
      </c>
      <c r="F50" s="67" t="s">
        <v>15</v>
      </c>
      <c r="G50" s="64">
        <v>0</v>
      </c>
      <c r="H50" s="64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74"/>
    </row>
    <row r="51" spans="1:16" ht="15.6" customHeight="1" x14ac:dyDescent="0.2">
      <c r="A51" s="147" t="s">
        <v>17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9"/>
    </row>
    <row r="52" spans="1:16" ht="30.6" customHeight="1" x14ac:dyDescent="0.2">
      <c r="A52" s="89" t="s">
        <v>89</v>
      </c>
      <c r="B52" s="68" t="s">
        <v>61</v>
      </c>
      <c r="C52" s="68"/>
      <c r="D52" s="68"/>
      <c r="E52" s="86" t="s">
        <v>69</v>
      </c>
      <c r="F52" s="67" t="s">
        <v>15</v>
      </c>
      <c r="G52" s="64">
        <v>50</v>
      </c>
      <c r="H52" s="64"/>
      <c r="I52" s="28">
        <f>H52/G52%</f>
        <v>0</v>
      </c>
      <c r="J52" s="62">
        <v>49.899000000000001</v>
      </c>
      <c r="K52" s="9">
        <f t="shared" ref="K52" si="7">J52/G52%</f>
        <v>99.798000000000002</v>
      </c>
      <c r="L52" s="62">
        <v>49.899000000000001</v>
      </c>
      <c r="M52" s="91">
        <f>L52/G52%</f>
        <v>99.798000000000002</v>
      </c>
      <c r="N52" s="62">
        <v>49.899000000000001</v>
      </c>
      <c r="O52" s="91">
        <f t="shared" ref="O52" si="8">N52/G52%</f>
        <v>99.798000000000002</v>
      </c>
      <c r="P52" s="74"/>
    </row>
    <row r="53" spans="1:16" ht="17.25" customHeight="1" x14ac:dyDescent="0.2">
      <c r="A53" s="137" t="s">
        <v>17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69"/>
    </row>
    <row r="54" spans="1:16" ht="96" customHeight="1" x14ac:dyDescent="0.2">
      <c r="A54" s="83" t="s">
        <v>90</v>
      </c>
      <c r="B54" s="71" t="s">
        <v>52</v>
      </c>
      <c r="C54" s="71"/>
      <c r="D54" s="71"/>
      <c r="E54" s="86" t="s">
        <v>69</v>
      </c>
      <c r="F54" s="67" t="s">
        <v>15</v>
      </c>
      <c r="G54" s="64">
        <v>209.65</v>
      </c>
      <c r="H54" s="64"/>
      <c r="I54" s="28">
        <f>H54/G54%</f>
        <v>0</v>
      </c>
      <c r="J54" s="62">
        <v>170</v>
      </c>
      <c r="K54" s="9">
        <f t="shared" ref="K54" si="9">J54/G54%</f>
        <v>81.087526830431656</v>
      </c>
      <c r="L54" s="62">
        <v>170</v>
      </c>
      <c r="M54" s="91">
        <f>L54/G54%</f>
        <v>81.087526830431656</v>
      </c>
      <c r="N54" s="62">
        <v>170</v>
      </c>
      <c r="O54" s="91">
        <f t="shared" ref="O54" si="10">N54/G54%</f>
        <v>81.087526830431656</v>
      </c>
      <c r="P54" s="70" t="s">
        <v>97</v>
      </c>
    </row>
    <row r="55" spans="1:16" ht="18.600000000000001" customHeight="1" x14ac:dyDescent="0.2">
      <c r="A55" s="141" t="s">
        <v>49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3"/>
      <c r="P55" s="69"/>
    </row>
    <row r="56" spans="1:16" ht="25.5" x14ac:dyDescent="0.2">
      <c r="A56" s="77"/>
      <c r="B56" s="72" t="s">
        <v>62</v>
      </c>
      <c r="C56" s="68"/>
      <c r="D56" s="68"/>
      <c r="E56" s="77"/>
      <c r="F56" s="7" t="s">
        <v>15</v>
      </c>
      <c r="G56" s="95">
        <f>G32+G19</f>
        <v>9163.06</v>
      </c>
      <c r="H56" s="95">
        <f>H32+H19</f>
        <v>449.59058999999996</v>
      </c>
      <c r="I56" s="104">
        <f>H56/G56%</f>
        <v>4.906555124598114</v>
      </c>
      <c r="J56" s="95">
        <f>J32+J19</f>
        <v>2935.9070000000002</v>
      </c>
      <c r="K56" s="3">
        <f t="shared" ref="K56" si="11">J56/G56%</f>
        <v>32.040682915969121</v>
      </c>
      <c r="L56" s="95">
        <f>L32+L19</f>
        <v>5041.9889999999996</v>
      </c>
      <c r="M56" s="103">
        <f>L56/G56%</f>
        <v>55.02516626541788</v>
      </c>
      <c r="N56" s="95">
        <f>N32+N19</f>
        <v>9048.4890000000014</v>
      </c>
      <c r="O56" s="103">
        <f t="shared" ref="O56" si="12">N56/G56%</f>
        <v>98.749642586646829</v>
      </c>
      <c r="P56" s="70"/>
    </row>
    <row r="58" spans="1:16" customFormat="1" ht="15" x14ac:dyDescent="0.25">
      <c r="B58" s="12" t="s">
        <v>27</v>
      </c>
      <c r="C58" s="13"/>
      <c r="D58" s="144" t="s">
        <v>29</v>
      </c>
      <c r="E58" s="144"/>
      <c r="F58" s="14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customFormat="1" ht="15" x14ac:dyDescent="0.25">
      <c r="B59" s="12" t="s">
        <v>28</v>
      </c>
      <c r="C59" s="13"/>
      <c r="D59" s="13"/>
      <c r="E59" s="13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customFormat="1" ht="15" x14ac:dyDescent="0.25">
      <c r="B60" s="145" t="s">
        <v>42</v>
      </c>
      <c r="C60" s="146"/>
      <c r="D60" s="146"/>
      <c r="E60" s="146"/>
      <c r="F60" s="146"/>
      <c r="I60" s="14"/>
      <c r="J60" s="14"/>
    </row>
    <row r="61" spans="1:16" customFormat="1" ht="15" x14ac:dyDescent="0.25">
      <c r="B61" s="25" t="s">
        <v>43</v>
      </c>
      <c r="C61" s="26"/>
      <c r="D61" s="26"/>
      <c r="E61" s="26"/>
      <c r="F61" s="26"/>
      <c r="I61" s="14"/>
      <c r="J61" s="14"/>
    </row>
    <row r="62" spans="1:16" customFormat="1" ht="15" x14ac:dyDescent="0.25">
      <c r="B62" s="25" t="s">
        <v>65</v>
      </c>
      <c r="C62" s="26"/>
      <c r="D62" s="26"/>
      <c r="E62" s="26"/>
      <c r="F62" s="26"/>
      <c r="I62" s="14"/>
      <c r="J62" s="14"/>
    </row>
    <row r="63" spans="1:16" customFormat="1" ht="15" x14ac:dyDescent="0.25">
      <c r="B63" s="24" t="s">
        <v>66</v>
      </c>
      <c r="I63" s="14"/>
      <c r="J63" s="14"/>
    </row>
    <row r="64" spans="1:16" customFormat="1" ht="15" x14ac:dyDescent="0.25">
      <c r="B64" s="24"/>
      <c r="I64" s="14"/>
      <c r="J64" s="14"/>
    </row>
    <row r="65" spans="2:10" customFormat="1" ht="15" x14ac:dyDescent="0.25">
      <c r="B65" s="17" t="s">
        <v>30</v>
      </c>
      <c r="C65" s="17"/>
      <c r="I65" s="14"/>
      <c r="J65" s="14"/>
    </row>
    <row r="66" spans="2:10" customFormat="1" ht="15" x14ac:dyDescent="0.25">
      <c r="B66" s="17" t="s">
        <v>31</v>
      </c>
      <c r="C66" s="17"/>
      <c r="D66" s="18"/>
      <c r="E66" s="19"/>
      <c r="F66" s="17" t="s">
        <v>46</v>
      </c>
      <c r="I66" s="14"/>
      <c r="J66" s="14"/>
    </row>
    <row r="67" spans="2:10" customFormat="1" ht="15" x14ac:dyDescent="0.25">
      <c r="D67" s="11" t="s">
        <v>45</v>
      </c>
      <c r="E67" s="10"/>
      <c r="I67" s="14"/>
      <c r="J67" s="14"/>
    </row>
  </sheetData>
  <mergeCells count="46">
    <mergeCell ref="A55:O55"/>
    <mergeCell ref="D58:F58"/>
    <mergeCell ref="B60:F60"/>
    <mergeCell ref="A51:P51"/>
    <mergeCell ref="A41:P41"/>
    <mergeCell ref="P19:P20"/>
    <mergeCell ref="E19:E20"/>
    <mergeCell ref="A19:A20"/>
    <mergeCell ref="A49:O49"/>
    <mergeCell ref="A53:O53"/>
    <mergeCell ref="B32:B33"/>
    <mergeCell ref="A32:A33"/>
    <mergeCell ref="E32:E33"/>
    <mergeCell ref="C32:C33"/>
    <mergeCell ref="D32:D33"/>
    <mergeCell ref="A45:O45"/>
    <mergeCell ref="P44:P45"/>
    <mergeCell ref="A47:O47"/>
    <mergeCell ref="P46:P47"/>
    <mergeCell ref="A43:P43"/>
    <mergeCell ref="P14:P16"/>
    <mergeCell ref="A17:O17"/>
    <mergeCell ref="A37:O37"/>
    <mergeCell ref="A39:O39"/>
    <mergeCell ref="A35:P35"/>
    <mergeCell ref="A22:P22"/>
    <mergeCell ref="A24:P24"/>
    <mergeCell ref="A26:P26"/>
    <mergeCell ref="B19:B20"/>
    <mergeCell ref="C19:C20"/>
    <mergeCell ref="D19:D20"/>
    <mergeCell ref="P32:P33"/>
    <mergeCell ref="A28:P28"/>
    <mergeCell ref="A30:P30"/>
    <mergeCell ref="A31:P31"/>
    <mergeCell ref="A18:O18"/>
    <mergeCell ref="A14:A16"/>
    <mergeCell ref="B14:B16"/>
    <mergeCell ref="C14:D15"/>
    <mergeCell ref="F14:F16"/>
    <mergeCell ref="G14:G16"/>
    <mergeCell ref="H14:I15"/>
    <mergeCell ref="E14:E15"/>
    <mergeCell ref="J14:K15"/>
    <mergeCell ref="L14:M15"/>
    <mergeCell ref="N14:O15"/>
  </mergeCells>
  <pageMargins left="0.51181102362204722" right="0.31496062992125984" top="0.35433070866141736" bottom="0.35433070866141736" header="0.11811023622047245" footer="0.11811023622047245"/>
  <pageSetup paperSize="9" scale="81" fitToHeight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Благоут Нов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2016-02-02T06:50:51Z</cp:lastPrinted>
  <dcterms:created xsi:type="dcterms:W3CDTF">2015-02-06T09:10:50Z</dcterms:created>
  <dcterms:modified xsi:type="dcterms:W3CDTF">2016-06-15T12:27:42Z</dcterms:modified>
</cp:coreProperties>
</file>