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35" windowHeight="9975"/>
  </bookViews>
  <sheets>
    <sheet name="Благоустройство" sheetId="1" r:id="rId1"/>
  </sheets>
  <definedNames>
    <definedName name="_xlnm.Print_Titles" localSheetId="0">Благоустройство!$14:$16</definedName>
    <definedName name="_xlnm.Print_Area" localSheetId="0">Благоустройство!$A$1:$O$228</definedName>
  </definedNames>
  <calcPr calcId="145621" fullCalcOnLoad="1" refMode="R1C1"/>
</workbook>
</file>

<file path=xl/calcChain.xml><?xml version="1.0" encoding="utf-8"?>
<calcChain xmlns="http://schemas.openxmlformats.org/spreadsheetml/2006/main">
  <c r="M212" i="1" l="1"/>
  <c r="K212" i="1"/>
  <c r="K211" i="1"/>
  <c r="I211" i="1"/>
  <c r="G206" i="1"/>
  <c r="F205" i="1"/>
  <c r="F212" i="1" s="1"/>
  <c r="M204" i="1"/>
  <c r="M211" i="1" s="1"/>
  <c r="N211" i="1" s="1"/>
  <c r="F204" i="1"/>
  <c r="F211" i="1" s="1"/>
  <c r="M203" i="1"/>
  <c r="M210" i="1" s="1"/>
  <c r="F203" i="1"/>
  <c r="F210" i="1" s="1"/>
  <c r="G201" i="1"/>
  <c r="N198" i="1"/>
  <c r="K198" i="1"/>
  <c r="K206" i="1" s="1"/>
  <c r="I198" i="1"/>
  <c r="I206" i="1" s="1"/>
  <c r="N196" i="1"/>
  <c r="K196" i="1"/>
  <c r="N195" i="1"/>
  <c r="K195" i="1"/>
  <c r="M193" i="1"/>
  <c r="N193" i="1" s="1"/>
  <c r="L193" i="1"/>
  <c r="K193" i="1"/>
  <c r="J193" i="1"/>
  <c r="I193" i="1"/>
  <c r="H193" i="1"/>
  <c r="G193" i="1"/>
  <c r="F193" i="1"/>
  <c r="N185" i="1"/>
  <c r="M185" i="1"/>
  <c r="L185" i="1"/>
  <c r="K185" i="1"/>
  <c r="J185" i="1"/>
  <c r="I185" i="1"/>
  <c r="H185" i="1"/>
  <c r="G185" i="1"/>
  <c r="J182" i="1"/>
  <c r="L182" i="1" s="1"/>
  <c r="M177" i="1"/>
  <c r="K177" i="1"/>
  <c r="I177" i="1"/>
  <c r="G177" i="1"/>
  <c r="H177" i="1" s="1"/>
  <c r="F177" i="1"/>
  <c r="F169" i="1"/>
  <c r="N166" i="1"/>
  <c r="L166" i="1"/>
  <c r="L161" i="1" s="1"/>
  <c r="N161" i="1"/>
  <c r="M161" i="1"/>
  <c r="K161" i="1"/>
  <c r="L159" i="1"/>
  <c r="L154" i="1" s="1"/>
  <c r="J159" i="1"/>
  <c r="H159" i="1"/>
  <c r="N159" i="1" s="1"/>
  <c r="N154" i="1" s="1"/>
  <c r="M154" i="1"/>
  <c r="K154" i="1"/>
  <c r="J154" i="1"/>
  <c r="I154" i="1"/>
  <c r="G154" i="1"/>
  <c r="H154" i="1" s="1"/>
  <c r="N151" i="1"/>
  <c r="L151" i="1"/>
  <c r="L146" i="1" s="1"/>
  <c r="J151" i="1"/>
  <c r="H151" i="1"/>
  <c r="N146" i="1"/>
  <c r="M146" i="1"/>
  <c r="K146" i="1"/>
  <c r="J146" i="1"/>
  <c r="I146" i="1"/>
  <c r="G146" i="1"/>
  <c r="H146" i="1" s="1"/>
  <c r="F146" i="1"/>
  <c r="N143" i="1"/>
  <c r="M143" i="1"/>
  <c r="M206" i="1" s="1"/>
  <c r="N138" i="1"/>
  <c r="M138" i="1"/>
  <c r="F138" i="1"/>
  <c r="F130" i="1"/>
  <c r="N127" i="1"/>
  <c r="N122" i="1" s="1"/>
  <c r="L127" i="1"/>
  <c r="J127" i="1"/>
  <c r="M122" i="1"/>
  <c r="L122" i="1"/>
  <c r="K122" i="1"/>
  <c r="J122" i="1"/>
  <c r="I122" i="1"/>
  <c r="F122" i="1"/>
  <c r="F115" i="1"/>
  <c r="M107" i="1"/>
  <c r="K107" i="1"/>
  <c r="I107" i="1"/>
  <c r="G107" i="1"/>
  <c r="F107" i="1"/>
  <c r="N104" i="1"/>
  <c r="L104" i="1"/>
  <c r="J104" i="1"/>
  <c r="N99" i="1"/>
  <c r="M99" i="1"/>
  <c r="L99" i="1"/>
  <c r="K99" i="1"/>
  <c r="J99" i="1"/>
  <c r="I99" i="1"/>
  <c r="G99" i="1"/>
  <c r="H99" i="1" s="1"/>
  <c r="M96" i="1"/>
  <c r="N96" i="1" s="1"/>
  <c r="N91" i="1" s="1"/>
  <c r="G96" i="1"/>
  <c r="F96" i="1"/>
  <c r="H96" i="1" s="1"/>
  <c r="H91" i="1" s="1"/>
  <c r="G91" i="1"/>
  <c r="M88" i="1"/>
  <c r="N88" i="1" s="1"/>
  <c r="N83" i="1" s="1"/>
  <c r="K88" i="1"/>
  <c r="L88" i="1" s="1"/>
  <c r="I88" i="1"/>
  <c r="J88" i="1" s="1"/>
  <c r="F88" i="1"/>
  <c r="M83" i="1"/>
  <c r="K83" i="1"/>
  <c r="I83" i="1"/>
  <c r="F83" i="1"/>
  <c r="N80" i="1"/>
  <c r="L80" i="1"/>
  <c r="L75" i="1" s="1"/>
  <c r="N75" i="1"/>
  <c r="M75" i="1"/>
  <c r="K75" i="1"/>
  <c r="F75" i="1"/>
  <c r="N72" i="1"/>
  <c r="L72" i="1"/>
  <c r="N67" i="1"/>
  <c r="M67" i="1"/>
  <c r="L67" i="1"/>
  <c r="K67" i="1"/>
  <c r="F59" i="1"/>
  <c r="N56" i="1"/>
  <c r="L56" i="1"/>
  <c r="L51" i="1" s="1"/>
  <c r="J56" i="1"/>
  <c r="N51" i="1"/>
  <c r="J51" i="1"/>
  <c r="I51" i="1"/>
  <c r="G51" i="1"/>
  <c r="F51" i="1"/>
  <c r="H51" i="1" s="1"/>
  <c r="N48" i="1"/>
  <c r="L48" i="1"/>
  <c r="L43" i="1" s="1"/>
  <c r="J48" i="1"/>
  <c r="H48" i="1"/>
  <c r="N43" i="1"/>
  <c r="M43" i="1"/>
  <c r="K43" i="1"/>
  <c r="J43" i="1"/>
  <c r="I43" i="1"/>
  <c r="G43" i="1"/>
  <c r="H43" i="1" s="1"/>
  <c r="F43" i="1"/>
  <c r="N40" i="1"/>
  <c r="N35" i="1" s="1"/>
  <c r="L40" i="1"/>
  <c r="J40" i="1"/>
  <c r="J35" i="1" s="1"/>
  <c r="M35" i="1"/>
  <c r="L35" i="1"/>
  <c r="K35" i="1"/>
  <c r="H35" i="1"/>
  <c r="G35" i="1"/>
  <c r="F35" i="1"/>
  <c r="N32" i="1"/>
  <c r="L32" i="1"/>
  <c r="J32" i="1"/>
  <c r="H32" i="1"/>
  <c r="G32" i="1"/>
  <c r="G88" i="1" s="1"/>
  <c r="N27" i="1"/>
  <c r="M27" i="1"/>
  <c r="L27" i="1"/>
  <c r="K27" i="1"/>
  <c r="J27" i="1"/>
  <c r="I27" i="1"/>
  <c r="H27" i="1"/>
  <c r="G27" i="1"/>
  <c r="F27" i="1"/>
  <c r="M24" i="1"/>
  <c r="N24" i="1" s="1"/>
  <c r="N19" i="1" s="1"/>
  <c r="K24" i="1"/>
  <c r="I24" i="1"/>
  <c r="G24" i="1"/>
  <c r="H24" i="1" s="1"/>
  <c r="H19" i="1" s="1"/>
  <c r="F24" i="1"/>
  <c r="M19" i="1"/>
  <c r="K19" i="1"/>
  <c r="I19" i="1"/>
  <c r="G19" i="1"/>
  <c r="F19" i="1"/>
  <c r="H88" i="1" l="1"/>
  <c r="G83" i="1"/>
  <c r="H83" i="1" s="1"/>
  <c r="L24" i="1"/>
  <c r="L19" i="1" s="1"/>
  <c r="L83" i="1"/>
  <c r="I201" i="1"/>
  <c r="I213" i="1"/>
  <c r="I96" i="1"/>
  <c r="J24" i="1"/>
  <c r="J19" i="1" s="1"/>
  <c r="J83" i="1"/>
  <c r="M201" i="1"/>
  <c r="M213" i="1"/>
  <c r="N182" i="1"/>
  <c r="N177" i="1" s="1"/>
  <c r="L177" i="1"/>
  <c r="K201" i="1"/>
  <c r="K213" i="1"/>
  <c r="N210" i="1"/>
  <c r="M208" i="1"/>
  <c r="G213" i="1"/>
  <c r="F91" i="1"/>
  <c r="L96" i="1"/>
  <c r="L91" i="1" s="1"/>
  <c r="J177" i="1"/>
  <c r="F206" i="1"/>
  <c r="F213" i="1" s="1"/>
  <c r="F208" i="1" s="1"/>
  <c r="H206" i="1"/>
  <c r="N208" i="1" l="1"/>
  <c r="L213" i="1"/>
  <c r="L208" i="1" s="1"/>
  <c r="K208" i="1"/>
  <c r="N206" i="1"/>
  <c r="N201" i="1" s="1"/>
  <c r="J96" i="1"/>
  <c r="J91" i="1" s="1"/>
  <c r="I91" i="1"/>
  <c r="J213" i="1"/>
  <c r="I208" i="1"/>
  <c r="J208" i="1" s="1"/>
  <c r="F201" i="1"/>
  <c r="H201" i="1" s="1"/>
  <c r="H213" i="1"/>
  <c r="G208" i="1"/>
  <c r="H208" i="1" s="1"/>
  <c r="L206" i="1"/>
  <c r="L201" i="1" s="1"/>
  <c r="N213" i="1"/>
  <c r="J206" i="1"/>
  <c r="J201" i="1" s="1"/>
</calcChain>
</file>

<file path=xl/sharedStrings.xml><?xml version="1.0" encoding="utf-8"?>
<sst xmlns="http://schemas.openxmlformats.org/spreadsheetml/2006/main" count="338" uniqueCount="144">
  <si>
    <t xml:space="preserve">          Отчет о ходе реализации </t>
  </si>
  <si>
    <t xml:space="preserve">                            в очередном году муниципальной программы</t>
  </si>
  <si>
    <t>«Благоустройство территории городского поселения Новоаганск на 2014-2020 годы»</t>
  </si>
  <si>
    <t>(наименование муниципальной программы городского поселения Новоаганск)</t>
  </si>
  <si>
    <r>
      <t xml:space="preserve">           </t>
    </r>
    <r>
      <rPr>
        <u/>
        <sz val="12"/>
        <color indexed="8"/>
        <rFont val="Times New Roman"/>
        <family val="1"/>
        <charset val="204"/>
      </rPr>
      <t>на   31.12.2017</t>
    </r>
    <r>
      <rPr>
        <sz val="12"/>
        <color indexed="8"/>
        <rFont val="Times New Roman"/>
        <family val="1"/>
        <charset val="204"/>
      </rPr>
      <t xml:space="preserve">  </t>
    </r>
  </si>
  <si>
    <t xml:space="preserve">                    (отчетный период)</t>
  </si>
  <si>
    <t>Программа  утверждена постановлением администрации городского поселения Новоаганск от 20.12.2013 № 429</t>
  </si>
  <si>
    <t>(в редакции от 14.11.2017 № 381)</t>
  </si>
  <si>
    <t xml:space="preserve">Ответственный исполнитель: </t>
  </si>
  <si>
    <t xml:space="preserve">Служба ЖКХ и транспорта </t>
  </si>
  <si>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</si>
  <si>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</si>
  <si>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</si>
  <si>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</si>
  <si>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Объемы финансирования всего на 2016 год, тыс. руб.</t>
  </si>
  <si>
    <t>Исполнено на 01.04.2017</t>
  </si>
  <si>
    <t>Исполнено на 01.07.2017</t>
  </si>
  <si>
    <t>Исполнено на  01.10.2017</t>
  </si>
  <si>
    <t>Исполнено за   2017год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</si>
  <si>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</si>
  <si>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</si>
  <si>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</si>
  <si>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</si>
  <si>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</si>
  <si>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Цель Комплексное развитие и благоустройство муниципального образования городское поселение  Новоаганск</t>
  </si>
  <si>
    <t xml:space="preserve">Задача 1 Обеспечение экологической безопасности, улучшение санитарно-гигиенических условий проживания населения и восстановление нарушенной естественной экологической среды в поселении; </t>
  </si>
  <si>
    <t>1.1</t>
  </si>
  <si>
    <t>Создание условий для улучшения внешнего облика городского поселения Новоаганск</t>
  </si>
  <si>
    <t>январь- декабрь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</si>
  <si>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</si>
  <si>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</si>
  <si>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</si>
  <si>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</si>
  <si>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</si>
  <si>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</si>
  <si>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</si>
  <si>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1.1.1</t>
  </si>
  <si>
    <t>Содержание зон отдыха и памятников (приобретение снегоуборочной машины)</t>
  </si>
  <si>
    <t>Не состоялись торги по тоставке снегоуборочных машин, средства перенесены на 2018 год</t>
  </si>
  <si>
    <t xml:space="preserve">В январе 2017 года проведена оплата кредиторской задолженности в сумме 49195,0 руб. Выполнялись работы по содержанию зон отдыха и памятников (договор №1 от 09.01.17 и №4 от 01.03.2017  с ИП Ханенко С.Я.): парковая зона по ул. Техснаб, площадь, а также выполнялись работы по уборке снега на территории гп. Новоаганск (МК  16 от 09.11.2017 с ИП Ханенко С.Я.). Оплата по МК 16 от 09.11.2017 за декабрь 2017 года в сумме  43995,43 руб. будет проведена в январе 2018 года. </t>
  </si>
  <si>
    <t>1.1.2</t>
  </si>
  <si>
    <t>Покос газонов (приобретение мотокосы)</t>
  </si>
  <si>
    <t>июнь-август</t>
  </si>
  <si>
    <t>июль-август</t>
  </si>
  <si>
    <t>После приобретения мотокосы работы были выполнены общественными работниками</t>
  </si>
  <si>
    <t>Договор №38/47-с от 30.06.2017 с ООО "Стройинструмент" на сумму 13,490тыс.руб. на заукплеку мотокосы, масла и лески к ней. Работы выполнялись с привлечением общественных работников.</t>
  </si>
  <si>
    <t>1.1.3</t>
  </si>
  <si>
    <t>Организация и содержание мест захоронений</t>
  </si>
  <si>
    <t>Проводились работы по содержанию мест захоронения общей площадью 11,5 га,  очистка территории  от сухих кустарников и деревьев, расчистка дорожек и площадок  в зимнее время от снега (муниципальный контракт № 1765 от20.12.16 на сумму 551,8т.руб</t>
  </si>
  <si>
    <t>1.1.4</t>
  </si>
  <si>
    <t>Дезинсекция открытых территорй</t>
  </si>
  <si>
    <t>май-июль</t>
  </si>
  <si>
    <t>Оплата произведена по факту выполненных работ</t>
  </si>
  <si>
    <t>Работа выполена в рамках МК №? От 13.07.2047 с ООО "Алекс" на сумму 59 т.руб и №14 от 28.04.2017 на сумму 30 т.руб.</t>
  </si>
  <si>
    <t>1.1.5</t>
  </si>
  <si>
    <t>Разработка технической документации и снос ветхих строений</t>
  </si>
  <si>
    <t>январь- май</t>
  </si>
  <si>
    <t>МК №1537 от 06.12.16 заключен с ООО "Гарант-Сервис" выполнены работы по сносу 12 многоквартирных домов</t>
  </si>
  <si>
    <t>1.1.6</t>
  </si>
  <si>
    <t>Устаеновка контейнеров для сбора пластиковых отходов</t>
  </si>
  <si>
    <t>май - июль</t>
  </si>
  <si>
    <t>май-октябрь</t>
  </si>
  <si>
    <t>Договор №70 от 30.08.2017 с ИП Мадюскин В.В, на сумму 30 т.руб.</t>
  </si>
  <si>
    <t>1.1.7</t>
  </si>
  <si>
    <t>Ликвидация несанкционированных мест размещения отходов</t>
  </si>
  <si>
    <t>май - ноябрь</t>
  </si>
  <si>
    <t xml:space="preserve">Экономия по результатам проведения торгов </t>
  </si>
  <si>
    <t>По результатам торгов  на сумму 3932,84 тыс.руб заключен МК №1081 от 01.08.2017 и МК №13 от 05.10.2017 с ООО "Капитал-Строй". Работы выполнены, свалка ликвидирована.</t>
  </si>
  <si>
    <t>Итого по задаче 1</t>
  </si>
  <si>
    <t>Всего по подпрограмме:</t>
  </si>
  <si>
    <t>Задача 2. Формирование комфортной городской среды.</t>
  </si>
  <si>
    <t>2.1</t>
  </si>
  <si>
    <t xml:space="preserve"> Создание максимально благоприятных, комфортных и безопасных условий для проживания и отдыха в городком поселении Новоаганск</t>
  </si>
  <si>
    <t>2.1.1</t>
  </si>
  <si>
    <t xml:space="preserve"> Организация и содержание цветников</t>
  </si>
  <si>
    <t>июнь-сентябрь</t>
  </si>
  <si>
    <t>Заключен муниципальный контракт с ИП Тимофеев Леонид Маркелович №8 от 19.06.17 на сумму 329 т.руб, так же приобретались семена для самостоятельной посадки цветов</t>
  </si>
  <si>
    <t>2.1.2</t>
  </si>
  <si>
    <t>Проведение конкурса «Лучший двор многоквартирного дома, частного домовладения»</t>
  </si>
  <si>
    <t>-</t>
  </si>
  <si>
    <t>Мероприятия не состоялось, так как на конкурс не поступило ни одной заявки</t>
  </si>
  <si>
    <t>2.1.3</t>
  </si>
  <si>
    <t>Приобретение, содержание и ремонт металлических ограждений</t>
  </si>
  <si>
    <t>2.1.4</t>
  </si>
  <si>
    <t xml:space="preserve"> Содержание и ремонт детских игровых комплексов и спортив-ных площадок</t>
  </si>
  <si>
    <t>май-сентябрь</t>
  </si>
  <si>
    <t>ИП Иванов И.В. Осуществлял в мае 2017 года содержание детских игровых площадок по договору №7 от 11.05.2017г. на сумму 63,487 т.руб. По муниципальному контракту №0837 от 26.06.17   с ООО "АганГеоСервис" проводилось содержание детских игровых площадок с июня по сентябрь 2017 г., в ходе торгов стоимость контракта составила 446 671 руб</t>
  </si>
  <si>
    <t>2.1.5</t>
  </si>
  <si>
    <t>Приобретение МАФ (детских игровых комплексов, урн, скамеек и др.)</t>
  </si>
  <si>
    <t>апрель-август</t>
  </si>
  <si>
    <t>2.1.6</t>
  </si>
  <si>
    <t>Устройство снежных фигур, приобретение, установка новогодней елки, иллюминации, украшений, монтаж и демонтаж</t>
  </si>
  <si>
    <t>декабрь 2016 - февраль 2017</t>
  </si>
  <si>
    <t>декабрь 2016 - декабрь 2017</t>
  </si>
  <si>
    <t>Превышение по исполнению мероприятия обусловлено оплатой монтажа Новогодней елки в размере 29.23тыс.руб  за счет экономии по п.2.1.15 "Отлов безнадзорных животных"</t>
  </si>
  <si>
    <t>Выполнены работы по монтажу  новогодней ели со световой иллюминацией по муниципальному контракту №36 от 23.11.2017 г. ИП Иванов В.В. На сумму 29,263 т.руб с оплатой кредиторской задолженности на демонтаж новогоднейели в 2016 году.</t>
  </si>
  <si>
    <t>2.1.7</t>
  </si>
  <si>
    <t>Содержание  уличного освещения и техническое обслуживание</t>
  </si>
  <si>
    <t>январь-декабрь</t>
  </si>
  <si>
    <t>Платежи за декабрь перенесены на январь 2018 года</t>
  </si>
  <si>
    <t xml:space="preserve">В рамках мероприятия осуществлялась поставка электроэнергии для уличного освещения. Муниципальный контракт 0018\О от 30.12.16. Проводилось техническое обслуживание уличного освещение по муниципальному контракту №1939 от 27.01.17  г . </t>
  </si>
  <si>
    <t>2.1.9</t>
  </si>
  <si>
    <t>Обустройство автобусных остановок и прилегающих территорий</t>
  </si>
  <si>
    <t>май</t>
  </si>
  <si>
    <t>2.1.10</t>
  </si>
  <si>
    <t>Приобретение хоз.инвентаря, лакокрасочных материалов и др.</t>
  </si>
  <si>
    <t>май-декабрь</t>
  </si>
  <si>
    <t>Для окраски ограждений  приобреталась синяя краска, уайтспирит, кисточки. Для обеспечения общественных работников закупались разходные материалы: мусорные мешки, перчатки и др. расходные материалы.</t>
  </si>
  <si>
    <t>2.1.13</t>
  </si>
  <si>
    <t>Реставрация стелы "Парус" к 50-летию гп. Новоаганск</t>
  </si>
  <si>
    <t>май-август</t>
  </si>
  <si>
    <t>июнь</t>
  </si>
  <si>
    <t>Выполнение работ по ремонту стелы ООО "ДомоСтрой" по муниципальному контракту от 25.04.2016 № 8 на сумму 148,5 тыс.рублей</t>
  </si>
  <si>
    <t>2.1.15</t>
  </si>
  <si>
    <t>Отлов безнадзорных животных</t>
  </si>
  <si>
    <t>январь - июнь</t>
  </si>
  <si>
    <t>январь - сентябрь</t>
  </si>
  <si>
    <t>Оплата по факту выполненных работ</t>
  </si>
  <si>
    <t>Заключен договор №01 от 07.03.2017 с Унитарным предприятием по уттилизации отходов г.Радужный на отлов безнадзорных животных.</t>
  </si>
  <si>
    <t>2.1.17</t>
  </si>
  <si>
    <t>Замена мраморной плиты памятника Защитникам Отечества в с Варьёган</t>
  </si>
  <si>
    <t xml:space="preserve">май </t>
  </si>
  <si>
    <t>Договор №18 от 13.04.2017 с ИП Филюшина С.Б на сумму 30 т.руб</t>
  </si>
  <si>
    <t>2.2.1</t>
  </si>
  <si>
    <t xml:space="preserve"> Строительство спортивной площадка с уличными тренажерами ул.Транспортная д.18 </t>
  </si>
  <si>
    <t xml:space="preserve">январь- ноябрь </t>
  </si>
  <si>
    <t>Заключен муниципальный контракт №1283 с ИП Аскаровым Р.Р. на  поставку и монтаж игровой спортивной площадки на сумму 2500 тыс руб.</t>
  </si>
  <si>
    <t>Итого по задаче 2</t>
  </si>
  <si>
    <t>Всего по задаче 2:</t>
  </si>
  <si>
    <t>ВСЕГО по программе</t>
  </si>
  <si>
    <t>Всего по программе:</t>
  </si>
  <si>
    <t>Руководитель программы ______________ _____________</t>
  </si>
  <si>
    <t xml:space="preserve">                               А.А.Помпеев</t>
  </si>
  <si>
    <t xml:space="preserve">                          (Ф.И.О.)            (подпись)</t>
  </si>
  <si>
    <t xml:space="preserve">Должностное лицо, </t>
  </si>
  <si>
    <t xml:space="preserve">ответственное за           </t>
  </si>
  <si>
    <r>
      <t>составление формы  __Начальник</t>
    </r>
    <r>
      <rPr>
        <u/>
        <sz val="11"/>
        <rFont val="Times New Roman"/>
        <family val="1"/>
        <charset val="204"/>
      </rPr>
      <t xml:space="preserve"> службы ЖКХ иТ_</t>
    </r>
    <r>
      <rPr>
        <sz val="11"/>
        <rFont val="Times New Roman"/>
        <family val="1"/>
        <charset val="204"/>
      </rPr>
      <t>_______________ А.А.Помпеев     51-032</t>
    </r>
  </si>
  <si>
    <t xml:space="preserve">                                                          (должность)                                                                 (Ф.И.О.)       (подпись) (номер телефона)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</si>
  <si>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</si>
  <si>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</si>
  <si>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</si>
  <si>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</si>
  <si>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начальник отдела экономики</t>
  </si>
  <si>
    <t>Л.Г.Мальцева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</si>
</sst>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_ ;\-#,##0.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10" fillId="0" borderId="0" xfId="0" applyFont="1" applyFill="1"/>
    <xf numFmtId="0" fontId="11" fillId="0" borderId="1" xfId="0" applyFont="1" applyBorder="1"/>
    <xf numFmtId="0" fontId="6" fillId="0" borderId="1" xfId="0" applyFont="1" applyBorder="1" applyAlignment="1"/>
    <xf numFmtId="0" fontId="6" fillId="0" borderId="0" xfId="0" applyFont="1" applyFill="1"/>
    <xf numFmtId="0" fontId="12" fillId="0" borderId="0" xfId="0" applyFont="1" applyFill="1"/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vertical="top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4" fontId="13" fillId="0" borderId="9" xfId="0" applyNumberFormat="1" applyFont="1" applyFill="1" applyBorder="1" applyAlignment="1" applyProtection="1">
      <alignment vertical="center" wrapText="1"/>
      <protection locked="0"/>
    </xf>
    <xf numFmtId="4" fontId="15" fillId="0" borderId="0" xfId="0" applyNumberFormat="1" applyFont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4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Fill="1" applyBorder="1" applyAlignment="1" applyProtection="1">
      <alignment horizontal="left" vertical="top" wrapText="1"/>
      <protection locked="0"/>
    </xf>
    <xf numFmtId="49" fontId="14" fillId="0" borderId="4" xfId="0" applyNumberFormat="1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4" fontId="17" fillId="0" borderId="6" xfId="0" applyNumberFormat="1" applyFont="1" applyFill="1" applyBorder="1" applyAlignment="1" applyProtection="1">
      <alignment vertical="center" wrapText="1"/>
      <protection locked="0"/>
    </xf>
    <xf numFmtId="4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Fill="1" applyBorder="1" applyAlignment="1" applyProtection="1">
      <alignment horizontal="left" vertical="top" wrapText="1"/>
      <protection locked="0"/>
    </xf>
    <xf numFmtId="4" fontId="14" fillId="0" borderId="5" xfId="0" applyNumberFormat="1" applyFont="1" applyFill="1" applyBorder="1" applyAlignment="1" applyProtection="1">
      <alignment vertical="center" wrapText="1"/>
      <protection locked="0"/>
    </xf>
    <xf numFmtId="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3" xfId="0" applyNumberFormat="1" applyFont="1" applyFill="1" applyBorder="1" applyAlignment="1" applyProtection="1">
      <alignment vertical="center" wrapText="1"/>
      <protection locked="0"/>
    </xf>
    <xf numFmtId="4" fontId="14" fillId="0" borderId="2" xfId="0" applyNumberFormat="1" applyFont="1" applyFill="1" applyBorder="1" applyAlignment="1" applyProtection="1">
      <alignment vertical="center" wrapText="1"/>
      <protection locked="0"/>
    </xf>
    <xf numFmtId="2" fontId="18" fillId="0" borderId="2" xfId="0" applyNumberFormat="1" applyFont="1" applyBorder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Fill="1" applyBorder="1" applyAlignment="1" applyProtection="1">
      <alignment horizontal="left" vertical="top" wrapText="1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Fill="1" applyBorder="1" applyAlignment="1" applyProtection="1">
      <alignment horizontal="center" vertical="top" wrapText="1"/>
      <protection locked="0"/>
    </xf>
    <xf numFmtId="2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18" fillId="0" borderId="0" xfId="0" applyNumberFormat="1" applyFont="1" applyAlignment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2" xfId="0" applyNumberFormat="1" applyFont="1" applyFill="1" applyBorder="1" applyAlignment="1" applyProtection="1">
      <alignment horizontal="justify" vertical="top" wrapText="1"/>
      <protection locked="0"/>
    </xf>
    <xf numFmtId="0" fontId="18" fillId="0" borderId="2" xfId="0" applyFont="1" applyBorder="1" applyAlignment="1">
      <alignment horizontal="center" vertical="center"/>
    </xf>
    <xf numFmtId="4" fontId="14" fillId="0" borderId="3" xfId="0" applyNumberFormat="1" applyFont="1" applyFill="1" applyBorder="1" applyAlignment="1" applyProtection="1">
      <alignment vertical="top" wrapText="1"/>
      <protection locked="0"/>
    </xf>
    <xf numFmtId="4" fontId="14" fillId="0" borderId="2" xfId="0" applyNumberFormat="1" applyFont="1" applyFill="1" applyBorder="1" applyAlignment="1" applyProtection="1">
      <alignment vertical="top" wrapText="1"/>
      <protection locked="0"/>
    </xf>
    <xf numFmtId="4" fontId="18" fillId="0" borderId="0" xfId="0" applyNumberFormat="1" applyFont="1" applyAlignment="1">
      <alignment horizontal="center" vertical="center"/>
    </xf>
    <xf numFmtId="0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NumberFormat="1" applyFont="1" applyFill="1" applyBorder="1" applyAlignment="1" applyProtection="1">
      <alignment horizontal="center" vertical="top" wrapText="1"/>
      <protection locked="0"/>
    </xf>
    <xf numFmtId="4" fontId="17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" xfId="0" applyNumberFormat="1" applyFont="1" applyFill="1" applyBorder="1" applyAlignment="1" applyProtection="1">
      <alignment vertical="center" wrapText="1"/>
      <protection locked="0"/>
    </xf>
    <xf numFmtId="4" fontId="14" fillId="0" borderId="11" xfId="0" applyNumberFormat="1" applyFont="1" applyFill="1" applyBorder="1" applyAlignment="1" applyProtection="1">
      <alignment vertical="top" wrapText="1"/>
      <protection locked="0"/>
    </xf>
    <xf numFmtId="4" fontId="14" fillId="0" borderId="7" xfId="0" applyNumberFormat="1" applyFont="1" applyFill="1" applyBorder="1" applyAlignment="1" applyProtection="1">
      <alignment vertical="top" wrapText="1"/>
      <protection locked="0"/>
    </xf>
    <xf numFmtId="0" fontId="19" fillId="0" borderId="0" xfId="0" applyFont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5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2" xfId="0" applyNumberFormat="1" applyFont="1" applyFill="1" applyBorder="1" applyAlignment="1" applyProtection="1">
      <alignment vertical="center" wrapText="1"/>
      <protection locked="0"/>
    </xf>
    <xf numFmtId="4" fontId="14" fillId="0" borderId="10" xfId="0" applyNumberFormat="1" applyFont="1" applyFill="1" applyBorder="1" applyAlignment="1" applyProtection="1">
      <alignment vertical="top" wrapText="1"/>
      <protection locked="0"/>
    </xf>
    <xf numFmtId="4" fontId="14" fillId="0" borderId="6" xfId="0" applyNumberFormat="1" applyFont="1" applyFill="1" applyBorder="1" applyAlignment="1" applyProtection="1">
      <alignment vertical="top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6" xfId="0" applyNumberFormat="1" applyFont="1" applyFill="1" applyBorder="1" applyAlignment="1" applyProtection="1">
      <alignment vertical="center" wrapText="1"/>
      <protection locked="0"/>
    </xf>
    <xf numFmtId="0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2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Fill="1" applyBorder="1" applyAlignment="1" applyProtection="1">
      <alignment horizontal="justify" vertical="top" wrapText="1"/>
      <protection locked="0"/>
    </xf>
    <xf numFmtId="0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vertical="center" wrapText="1"/>
      <protection locked="0"/>
    </xf>
    <xf numFmtId="2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justify" vertical="top" wrapText="1"/>
      <protection locked="0"/>
    </xf>
    <xf numFmtId="0" fontId="14" fillId="0" borderId="5" xfId="0" applyFont="1" applyFill="1" applyBorder="1" applyAlignment="1" applyProtection="1">
      <alignment vertical="center" wrapText="1"/>
      <protection locked="0"/>
    </xf>
    <xf numFmtId="2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5" xfId="0" applyNumberFormat="1" applyFont="1" applyFill="1" applyBorder="1" applyAlignment="1" applyProtection="1">
      <alignment horizontal="center" vertical="center"/>
      <protection locked="0"/>
    </xf>
    <xf numFmtId="16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justify" vertical="top" wrapText="1"/>
      <protection locked="0"/>
    </xf>
    <xf numFmtId="0" fontId="14" fillId="0" borderId="3" xfId="0" applyFont="1" applyFill="1" applyBorder="1" applyAlignment="1" applyProtection="1">
      <alignment vertical="center" wrapText="1"/>
      <protection locked="0"/>
    </xf>
    <xf numFmtId="2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3" xfId="0" applyNumberFormat="1" applyFont="1" applyFill="1" applyBorder="1" applyAlignment="1" applyProtection="1">
      <alignment horizontal="center" vertical="center"/>
      <protection locked="0"/>
    </xf>
    <xf numFmtId="2" fontId="14" fillId="0" borderId="4" xfId="0" applyNumberFormat="1" applyFont="1" applyFill="1" applyBorder="1" applyAlignment="1" applyProtection="1">
      <alignment horizontal="center" vertical="center"/>
      <protection locked="0"/>
    </xf>
    <xf numFmtId="16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vertical="center" wrapText="1"/>
      <protection locked="0"/>
    </xf>
    <xf numFmtId="2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Fill="1" applyBorder="1" applyAlignment="1" applyProtection="1">
      <alignment horizontal="center" vertical="center"/>
      <protection locked="0"/>
    </xf>
    <xf numFmtId="166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165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1" applyNumberFormat="1" applyFont="1" applyFill="1" applyBorder="1" applyAlignment="1" applyProtection="1">
      <alignment vertical="center" wrapText="1"/>
      <protection locked="0"/>
    </xf>
    <xf numFmtId="164" fontId="13" fillId="0" borderId="7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Alignment="1">
      <alignment horizontal="center" vertical="center"/>
    </xf>
    <xf numFmtId="0" fontId="1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14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center" vertical="top" wrapText="1"/>
      <protection locked="0"/>
    </xf>
    <xf numFmtId="4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5" xfId="0" applyNumberFormat="1" applyFont="1" applyFill="1" applyBorder="1" applyAlignment="1" applyProtection="1">
      <alignment vertical="center" wrapText="1"/>
      <protection locked="0"/>
    </xf>
    <xf numFmtId="4" fontId="15" fillId="0" borderId="5" xfId="0" applyNumberFormat="1" applyFont="1" applyBorder="1" applyAlignment="1">
      <alignment horizontal="center" vertical="center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center"/>
    </xf>
    <xf numFmtId="0" fontId="13" fillId="0" borderId="3" xfId="0" applyFont="1" applyFill="1" applyBorder="1" applyAlignment="1" applyProtection="1">
      <alignment vertical="center" wrapText="1"/>
      <protection locked="0"/>
    </xf>
    <xf numFmtId="164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4" fontId="14" fillId="0" borderId="2" xfId="1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top" wrapText="1"/>
      <protection locked="0"/>
    </xf>
    <xf numFmtId="49" fontId="14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vertical="center" wrapText="1"/>
      <protection locked="0"/>
    </xf>
    <xf numFmtId="164" fontId="14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5" xfId="0" applyNumberFormat="1" applyFont="1" applyFill="1" applyBorder="1" applyAlignment="1" applyProtection="1">
      <alignment horizontal="right" vertical="center"/>
      <protection locked="0"/>
    </xf>
    <xf numFmtId="164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Alignment="1" applyProtection="1">
      <alignment vertical="top" wrapText="1"/>
      <protection locked="0"/>
    </xf>
    <xf numFmtId="4" fontId="13" fillId="0" borderId="2" xfId="1" applyNumberFormat="1" applyFont="1" applyFill="1" applyBorder="1" applyAlignment="1" applyProtection="1">
      <alignment vertical="center" wrapText="1"/>
      <protection locked="0"/>
    </xf>
    <xf numFmtId="49" fontId="14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 applyProtection="1">
      <alignment horizontal="center"/>
      <protection locked="0"/>
    </xf>
    <xf numFmtId="164" fontId="13" fillId="0" borderId="3" xfId="1" applyNumberFormat="1" applyFont="1" applyFill="1" applyBorder="1" applyAlignment="1" applyProtection="1">
      <alignment horizont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  <protection locked="0"/>
    </xf>
    <xf numFmtId="0" fontId="18" fillId="0" borderId="13" xfId="0" applyFont="1" applyBorder="1" applyAlignment="1">
      <alignment horizontal="center" vertical="top" wrapText="1"/>
    </xf>
    <xf numFmtId="0" fontId="17" fillId="0" borderId="7" xfId="0" applyFont="1" applyFill="1" applyBorder="1" applyAlignment="1" applyProtection="1">
      <alignment horizontal="center" wrapText="1"/>
      <protection locked="0"/>
    </xf>
    <xf numFmtId="0" fontId="17" fillId="0" borderId="8" xfId="0" applyFont="1" applyFill="1" applyBorder="1" applyAlignment="1" applyProtection="1">
      <alignment horizontal="center" wrapText="1"/>
      <protection locked="0"/>
    </xf>
    <xf numFmtId="4" fontId="13" fillId="0" borderId="2" xfId="1" applyNumberFormat="1" applyFont="1" applyFill="1" applyBorder="1" applyAlignment="1" applyProtection="1">
      <alignment horizontal="center" wrapText="1"/>
      <protection locked="0"/>
    </xf>
    <xf numFmtId="164" fontId="14" fillId="0" borderId="5" xfId="0" applyNumberFormat="1" applyFont="1" applyFill="1" applyBorder="1" applyAlignment="1" applyProtection="1">
      <alignment horizontal="center" wrapText="1"/>
      <protection locked="0"/>
    </xf>
    <xf numFmtId="164" fontId="14" fillId="0" borderId="5" xfId="0" applyNumberFormat="1" applyFont="1" applyFill="1" applyBorder="1" applyAlignment="1" applyProtection="1">
      <alignment horizontal="center"/>
      <protection locked="0"/>
    </xf>
    <xf numFmtId="164" fontId="14" fillId="0" borderId="2" xfId="0" applyNumberFormat="1" applyFont="1" applyFill="1" applyBorder="1" applyAlignment="1" applyProtection="1">
      <alignment horizontal="center" wrapText="1"/>
      <protection locked="0"/>
    </xf>
    <xf numFmtId="4" fontId="14" fillId="0" borderId="2" xfId="1" applyNumberFormat="1" applyFont="1" applyFill="1" applyBorder="1" applyAlignment="1" applyProtection="1">
      <alignment horizontal="center" wrapText="1"/>
    </xf>
    <xf numFmtId="164" fontId="14" fillId="0" borderId="2" xfId="0" applyNumberFormat="1" applyFont="1" applyFill="1" applyBorder="1" applyAlignment="1" applyProtection="1">
      <alignment horizontal="center"/>
      <protection locked="0"/>
    </xf>
    <xf numFmtId="4" fontId="13" fillId="0" borderId="3" xfId="1" applyNumberFormat="1" applyFont="1" applyFill="1" applyBorder="1" applyAlignment="1" applyProtection="1">
      <alignment horizontal="center" wrapText="1"/>
      <protection locked="0"/>
    </xf>
    <xf numFmtId="164" fontId="14" fillId="0" borderId="3" xfId="0" applyNumberFormat="1" applyFont="1" applyFill="1" applyBorder="1" applyAlignment="1" applyProtection="1">
      <alignment horizontal="center" wrapText="1"/>
      <protection locked="0"/>
    </xf>
    <xf numFmtId="164" fontId="14" fillId="0" borderId="4" xfId="0" applyNumberFormat="1" applyFont="1" applyFill="1" applyBorder="1" applyAlignment="1" applyProtection="1">
      <alignment horizontal="center"/>
      <protection locked="0"/>
    </xf>
    <xf numFmtId="164" fontId="14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4" xfId="0" applyNumberFormat="1" applyFont="1" applyFill="1" applyBorder="1" applyAlignment="1" applyProtection="1">
      <alignment horizontal="right" vertical="center"/>
      <protection locked="0"/>
    </xf>
    <xf numFmtId="0" fontId="18" fillId="0" borderId="12" xfId="0" applyFont="1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2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8" fillId="0" borderId="6" xfId="0" applyNumberFormat="1" applyFont="1" applyBorder="1" applyAlignment="1">
      <alignment horizontal="center" vertical="center"/>
    </xf>
    <xf numFmtId="0" fontId="13" fillId="0" borderId="5" xfId="0" applyFont="1" applyFill="1" applyBorder="1" applyAlignment="1" applyProtection="1">
      <alignment vertical="center" wrapText="1"/>
      <protection locked="0"/>
    </xf>
    <xf numFmtId="4" fontId="13" fillId="0" borderId="4" xfId="0" applyNumberFormat="1" applyFont="1" applyFill="1" applyBorder="1" applyAlignment="1" applyProtection="1">
      <alignment horizontal="center" vertical="center"/>
      <protection locked="0"/>
    </xf>
    <xf numFmtId="4" fontId="1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4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4" fontId="14" fillId="0" borderId="5" xfId="0" applyNumberFormat="1" applyFont="1" applyFill="1" applyBorder="1" applyAlignment="1" applyProtection="1">
      <alignment horizontal="center" vertical="center"/>
      <protection locked="0"/>
    </xf>
    <xf numFmtId="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Fill="1" applyBorder="1" applyAlignment="1" applyProtection="1">
      <alignment horizontal="center" vertical="center"/>
      <protection locked="0"/>
    </xf>
    <xf numFmtId="166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vertical="center" wrapText="1"/>
      <protection locked="0"/>
    </xf>
    <xf numFmtId="2" fontId="13" fillId="0" borderId="21" xfId="1" applyNumberFormat="1" applyFont="1" applyFill="1" applyBorder="1" applyAlignment="1" applyProtection="1">
      <alignment horizontal="center" vertical="center" wrapText="1"/>
    </xf>
    <xf numFmtId="165" fontId="13" fillId="0" borderId="21" xfId="1" applyNumberFormat="1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2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5" xfId="0" applyNumberFormat="1" applyFont="1" applyFill="1" applyBorder="1" applyAlignment="1" applyProtection="1">
      <alignment horizontal="center" vertical="center"/>
      <protection locked="0"/>
    </xf>
    <xf numFmtId="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Fill="1" applyBorder="1" applyAlignment="1" applyProtection="1">
      <alignment horizontal="center" vertical="center"/>
      <protection locked="0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vertical="center" wrapText="1"/>
      <protection locked="0"/>
    </xf>
    <xf numFmtId="4" fontId="13" fillId="0" borderId="26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6" xfId="0" applyNumberFormat="1" applyFont="1" applyFill="1" applyBorder="1" applyAlignment="1" applyProtection="1">
      <alignment horizontal="center" vertical="center"/>
      <protection locked="0"/>
    </xf>
    <xf numFmtId="164" fontId="13" fillId="0" borderId="2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0" fillId="0" borderId="0" xfId="0" applyFont="1" applyFill="1"/>
    <xf numFmtId="0" fontId="21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2" fillId="0" borderId="0" xfId="0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0" fillId="0" borderId="1" xfId="0" applyFont="1" applyBorder="1"/>
    <xf numFmtId="0" fontId="27" fillId="0" borderId="1" xfId="0" applyFont="1" applyBorder="1" applyAlignment="1"/>
    <xf numFmtId="0" fontId="28" fillId="0" borderId="0" xfId="0" applyFont="1"/>
    <xf numFmtId="0" fontId="20" fillId="0" borderId="0" xfId="0" applyFont="1"/>
  </cellXfs>
  <cellStyles count="3">
    <cellStyle name="Обычный" xfId="0" builtinId="0"/>
    <cellStyle name="Обычный 3" xfId="2"/>
    <cellStyle name="Финансов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8"/>
  <sheetViews>
    <sheetView tabSelected="1" view="pageBreakPreview" zoomScale="85" zoomScaleNormal="100" zoomScaleSheetLayoutView="85" workbookViewId="0">
      <selection activeCell="A192" sqref="A192:O192"/>
    </sheetView>
  </sheetViews>
  <sheetFormatPr defaultRowHeight="15" x14ac:dyDescent="0.25"/>
  <cols>
    <col min="1" max="1" width="7.28515625" customWidth="1"/>
    <col min="2" max="2" width="24.28515625" customWidth="1"/>
    <col min="3" max="3" width="8.7109375" customWidth="1"/>
    <col min="4" max="4" width="8" customWidth="1"/>
    <col min="5" max="5" width="17.28515625" customWidth="1"/>
    <col min="6" max="6" width="11" customWidth="1"/>
    <col min="7" max="8" width="9.42578125" customWidth="1"/>
    <col min="9" max="10" width="9.42578125" style="5" customWidth="1"/>
    <col min="11" max="14" width="9.42578125" customWidth="1"/>
    <col min="15" max="15" width="28.42578125" customWidth="1"/>
  </cols>
  <sheetData>
    <row r="1" spans="1:15" ht="15" customHeight="1" x14ac:dyDescent="0.25">
      <c r="B1" s="1"/>
      <c r="F1" s="2" t="s">
        <v>0</v>
      </c>
      <c r="G1" s="3"/>
      <c r="H1" s="3"/>
      <c r="I1" s="4"/>
    </row>
    <row r="2" spans="1:15" ht="15" customHeight="1" x14ac:dyDescent="0.25">
      <c r="B2" s="1"/>
      <c r="E2" s="6" t="s">
        <v>1</v>
      </c>
      <c r="G2" s="3"/>
      <c r="H2" s="3"/>
      <c r="I2" s="4"/>
    </row>
    <row r="3" spans="1:15" ht="15" customHeight="1" x14ac:dyDescent="0.25">
      <c r="B3" s="1"/>
      <c r="E3" s="7" t="s">
        <v>2</v>
      </c>
      <c r="G3" s="3"/>
      <c r="H3" s="3"/>
      <c r="I3" s="4"/>
    </row>
    <row r="4" spans="1:15" ht="15" customHeight="1" x14ac:dyDescent="0.25">
      <c r="B4" s="1"/>
      <c r="E4" s="2"/>
      <c r="F4" s="8" t="s">
        <v>3</v>
      </c>
      <c r="G4" s="3"/>
      <c r="H4" s="3"/>
      <c r="I4" s="4"/>
    </row>
    <row r="5" spans="1:15" ht="15" customHeight="1" x14ac:dyDescent="0.25">
      <c r="B5" s="1"/>
      <c r="E5" s="2"/>
      <c r="F5" s="9"/>
      <c r="G5" s="3"/>
      <c r="H5" s="3"/>
      <c r="I5" s="4"/>
    </row>
    <row r="6" spans="1:15" ht="15" customHeight="1" x14ac:dyDescent="0.25">
      <c r="B6" s="9"/>
      <c r="C6" s="9"/>
      <c r="D6" s="9"/>
      <c r="F6" s="10" t="s">
        <v>4</v>
      </c>
      <c r="G6" s="3"/>
      <c r="H6" s="3"/>
      <c r="I6" s="4"/>
    </row>
    <row r="7" spans="1:15" ht="15" customHeight="1" x14ac:dyDescent="0.25">
      <c r="B7" s="9"/>
      <c r="C7" s="11"/>
      <c r="D7" s="11"/>
      <c r="F7" s="12" t="s">
        <v>5</v>
      </c>
      <c r="G7" s="3"/>
      <c r="H7" s="3"/>
      <c r="I7" s="4"/>
    </row>
    <row r="8" spans="1:15" ht="9" customHeight="1" x14ac:dyDescent="0.25">
      <c r="B8" s="9"/>
      <c r="C8" s="9"/>
      <c r="D8" s="9"/>
      <c r="E8" s="9"/>
      <c r="F8" s="9"/>
      <c r="G8" s="3"/>
      <c r="H8" s="3"/>
      <c r="I8" s="4"/>
    </row>
    <row r="9" spans="1:15" ht="15" customHeight="1" x14ac:dyDescent="0.25">
      <c r="B9" s="13" t="s">
        <v>6</v>
      </c>
      <c r="C9" s="9"/>
      <c r="D9" s="9"/>
      <c r="E9" s="14"/>
      <c r="F9" s="14"/>
      <c r="G9" s="14"/>
      <c r="H9" s="14"/>
      <c r="I9" s="15"/>
      <c r="J9" s="16"/>
    </row>
    <row r="10" spans="1:15" ht="15" customHeight="1" x14ac:dyDescent="0.25">
      <c r="B10" s="13" t="s">
        <v>7</v>
      </c>
      <c r="C10" s="17"/>
      <c r="D10" s="17"/>
      <c r="E10" s="18"/>
      <c r="F10" s="18"/>
      <c r="G10" s="18"/>
      <c r="H10" s="18"/>
      <c r="I10" s="19"/>
      <c r="J10" s="20"/>
    </row>
    <row r="11" spans="1:15" ht="15" customHeight="1" x14ac:dyDescent="0.25">
      <c r="B11" s="13"/>
      <c r="C11" s="17"/>
      <c r="D11" s="17"/>
      <c r="E11" s="18"/>
      <c r="F11" s="18"/>
      <c r="G11" s="18"/>
      <c r="H11" s="18"/>
      <c r="I11" s="19"/>
      <c r="J11" s="20"/>
    </row>
    <row r="12" spans="1:15" ht="15" customHeight="1" x14ac:dyDescent="0.25">
      <c r="B12" s="13" t="s">
        <v>8</v>
      </c>
      <c r="C12" s="17"/>
      <c r="D12" s="21" t="s">
        <v>9</v>
      </c>
      <c r="E12" s="22"/>
      <c r="F12" s="22"/>
      <c r="G12" s="9"/>
      <c r="H12" s="9"/>
      <c r="I12" s="23"/>
      <c r="J12" s="24"/>
    </row>
    <row r="13" spans="1:15" ht="9" customHeight="1" x14ac:dyDescent="0.25">
      <c r="B13" s="13"/>
      <c r="C13" s="17"/>
      <c r="D13" s="17"/>
      <c r="E13" s="17"/>
      <c r="F13" s="17"/>
      <c r="G13" s="9"/>
      <c r="H13" s="9"/>
      <c r="I13" s="23"/>
      <c r="J13" s="24"/>
    </row>
    <row r="14" spans="1:15" ht="15" customHeight="1" x14ac:dyDescent="0.25">
      <c r="A14" s="25" t="s">
        <v>10</v>
      </c>
      <c r="B14" s="25" t="s">
        <v>11</v>
      </c>
      <c r="C14" s="25" t="s">
        <v>12</v>
      </c>
      <c r="D14" s="25"/>
      <c r="E14" s="25" t="s">
        <v>13</v>
      </c>
      <c r="F14" s="25" t="s">
        <v>14</v>
      </c>
      <c r="G14" s="26" t="s">
        <v>15</v>
      </c>
      <c r="H14" s="26"/>
      <c r="I14" s="26" t="s">
        <v>16</v>
      </c>
      <c r="J14" s="26"/>
      <c r="K14" s="26" t="s">
        <v>17</v>
      </c>
      <c r="L14" s="26"/>
      <c r="M14" s="26" t="s">
        <v>18</v>
      </c>
      <c r="N14" s="26"/>
      <c r="O14" s="27" t="s">
        <v>19</v>
      </c>
    </row>
    <row r="15" spans="1:15" ht="37.5" customHeight="1" x14ac:dyDescent="0.25">
      <c r="A15" s="25"/>
      <c r="B15" s="25"/>
      <c r="C15" s="25"/>
      <c r="D15" s="25"/>
      <c r="E15" s="25"/>
      <c r="F15" s="25"/>
      <c r="G15" s="26"/>
      <c r="H15" s="26"/>
      <c r="I15" s="26"/>
      <c r="J15" s="26"/>
      <c r="K15" s="26"/>
      <c r="L15" s="26"/>
      <c r="M15" s="26"/>
      <c r="N15" s="26"/>
      <c r="O15" s="28"/>
    </row>
    <row r="16" spans="1:15" ht="28.5" customHeight="1" x14ac:dyDescent="0.25">
      <c r="A16" s="25"/>
      <c r="B16" s="25"/>
      <c r="C16" s="29" t="s">
        <v>20</v>
      </c>
      <c r="D16" s="29" t="s">
        <v>21</v>
      </c>
      <c r="E16" s="25"/>
      <c r="F16" s="25"/>
      <c r="G16" s="29" t="s">
        <v>22</v>
      </c>
      <c r="H16" s="29" t="s">
        <v>23</v>
      </c>
      <c r="I16" s="29" t="s">
        <v>22</v>
      </c>
      <c r="J16" s="29" t="s">
        <v>23</v>
      </c>
      <c r="K16" s="29" t="s">
        <v>22</v>
      </c>
      <c r="L16" s="29" t="s">
        <v>23</v>
      </c>
      <c r="M16" s="29" t="s">
        <v>22</v>
      </c>
      <c r="N16" s="29" t="s">
        <v>23</v>
      </c>
      <c r="O16" s="30"/>
    </row>
    <row r="17" spans="1:15" ht="21" customHeight="1" x14ac:dyDescent="0.25">
      <c r="A17" s="31" t="s">
        <v>24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34"/>
    </row>
    <row r="18" spans="1:15" ht="26.25" customHeight="1" x14ac:dyDescent="0.25">
      <c r="A18" s="31" t="s">
        <v>25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4"/>
    </row>
    <row r="19" spans="1:15" ht="15" customHeight="1" x14ac:dyDescent="0.25">
      <c r="A19" s="35" t="s">
        <v>26</v>
      </c>
      <c r="B19" s="25" t="s">
        <v>27</v>
      </c>
      <c r="C19" s="36" t="s">
        <v>28</v>
      </c>
      <c r="D19" s="36" t="s">
        <v>28</v>
      </c>
      <c r="E19" s="37" t="s">
        <v>29</v>
      </c>
      <c r="F19" s="38">
        <f>SUM(F21:F25)</f>
        <v>6875.47</v>
      </c>
      <c r="G19" s="39">
        <f t="shared" ref="G19:N19" si="0">G24</f>
        <v>278.90575999999999</v>
      </c>
      <c r="H19" s="40">
        <f t="shared" si="0"/>
        <v>4.056533735148288</v>
      </c>
      <c r="I19" s="40">
        <f t="shared" si="0"/>
        <v>1652.0100000000002</v>
      </c>
      <c r="J19" s="40">
        <f t="shared" si="0"/>
        <v>24.027593749954551</v>
      </c>
      <c r="K19" s="41">
        <f t="shared" si="0"/>
        <v>5781.06</v>
      </c>
      <c r="L19" s="41">
        <f t="shared" si="0"/>
        <v>84.082397276113497</v>
      </c>
      <c r="M19" s="41">
        <f t="shared" si="0"/>
        <v>6310.3050000000003</v>
      </c>
      <c r="N19" s="41">
        <f t="shared" si="0"/>
        <v>91.779980132267326</v>
      </c>
      <c r="O19" s="42"/>
    </row>
    <row r="20" spans="1:15" ht="18" customHeight="1" x14ac:dyDescent="0.25">
      <c r="A20" s="43"/>
      <c r="B20" s="44"/>
      <c r="C20" s="45"/>
      <c r="D20" s="45"/>
      <c r="E20" s="46" t="s">
        <v>30</v>
      </c>
      <c r="F20" s="47"/>
      <c r="G20" s="48"/>
      <c r="H20" s="49"/>
      <c r="I20" s="50"/>
      <c r="J20" s="50"/>
      <c r="K20" s="50"/>
      <c r="L20" s="50"/>
      <c r="M20" s="50"/>
      <c r="N20" s="50"/>
      <c r="O20" s="51"/>
    </row>
    <row r="21" spans="1:15" ht="25.5" x14ac:dyDescent="0.25">
      <c r="A21" s="43"/>
      <c r="B21" s="44"/>
      <c r="C21" s="45"/>
      <c r="D21" s="45"/>
      <c r="E21" s="52" t="s">
        <v>31</v>
      </c>
      <c r="F21" s="40"/>
      <c r="G21" s="53"/>
      <c r="H21" s="54"/>
      <c r="I21" s="41"/>
      <c r="J21" s="41"/>
      <c r="K21" s="41"/>
      <c r="L21" s="41"/>
      <c r="M21" s="41"/>
      <c r="N21" s="41"/>
      <c r="O21" s="51"/>
    </row>
    <row r="22" spans="1:15" ht="24" customHeight="1" x14ac:dyDescent="0.25">
      <c r="A22" s="43"/>
      <c r="B22" s="44"/>
      <c r="C22" s="45"/>
      <c r="D22" s="45"/>
      <c r="E22" s="55" t="s">
        <v>32</v>
      </c>
      <c r="F22" s="40"/>
      <c r="G22" s="53"/>
      <c r="H22" s="54"/>
      <c r="I22" s="41"/>
      <c r="J22" s="41"/>
      <c r="K22" s="41"/>
      <c r="L22" s="41"/>
      <c r="M22" s="41"/>
      <c r="N22" s="41"/>
      <c r="O22" s="51"/>
    </row>
    <row r="23" spans="1:15" ht="27" customHeight="1" x14ac:dyDescent="0.25">
      <c r="A23" s="43"/>
      <c r="B23" s="44"/>
      <c r="C23" s="45"/>
      <c r="D23" s="45"/>
      <c r="E23" s="56" t="s">
        <v>33</v>
      </c>
      <c r="F23" s="40"/>
      <c r="G23" s="53"/>
      <c r="H23" s="54"/>
      <c r="I23" s="41"/>
      <c r="J23" s="41"/>
      <c r="K23" s="41"/>
      <c r="L23" s="41"/>
      <c r="M23" s="41"/>
      <c r="N23" s="41"/>
      <c r="O23" s="51"/>
    </row>
    <row r="24" spans="1:15" x14ac:dyDescent="0.25">
      <c r="A24" s="43"/>
      <c r="B24" s="44"/>
      <c r="C24" s="45"/>
      <c r="D24" s="45"/>
      <c r="E24" s="52" t="s">
        <v>34</v>
      </c>
      <c r="F24" s="57">
        <f>F32+F40+F48+F56+F80+F64+F72</f>
        <v>6875.47</v>
      </c>
      <c r="G24" s="57">
        <f>G32+G40+G48+G56+G80</f>
        <v>278.90575999999999</v>
      </c>
      <c r="H24" s="57">
        <f>G24/F24%</f>
        <v>4.056533735148288</v>
      </c>
      <c r="I24" s="57">
        <f>I88</f>
        <v>1652.0100000000002</v>
      </c>
      <c r="J24" s="57">
        <f>J88</f>
        <v>24.027593749954551</v>
      </c>
      <c r="K24" s="41">
        <f>K88</f>
        <v>5781.06</v>
      </c>
      <c r="L24" s="41">
        <f>L88</f>
        <v>84.082397276113497</v>
      </c>
      <c r="M24" s="41">
        <f>M88</f>
        <v>6310.3050000000003</v>
      </c>
      <c r="N24" s="41">
        <f>M24/F24%</f>
        <v>91.779980132267326</v>
      </c>
      <c r="O24" s="51"/>
    </row>
    <row r="25" spans="1:15" ht="25.5" x14ac:dyDescent="0.25">
      <c r="A25" s="58"/>
      <c r="B25" s="44"/>
      <c r="C25" s="59"/>
      <c r="D25" s="59"/>
      <c r="E25" s="56" t="s">
        <v>35</v>
      </c>
      <c r="F25" s="40"/>
      <c r="G25" s="40"/>
      <c r="H25" s="41"/>
      <c r="I25" s="41"/>
      <c r="J25" s="41"/>
      <c r="K25" s="41"/>
      <c r="L25" s="41"/>
      <c r="M25" s="41"/>
      <c r="N25" s="41"/>
      <c r="O25" s="60"/>
    </row>
    <row r="26" spans="1:15" ht="2.25" customHeight="1" x14ac:dyDescent="0.25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  <c r="O26" s="64"/>
    </row>
    <row r="27" spans="1:15" ht="15" customHeight="1" x14ac:dyDescent="0.25">
      <c r="A27" s="35" t="s">
        <v>36</v>
      </c>
      <c r="B27" s="65" t="s">
        <v>37</v>
      </c>
      <c r="C27" s="36" t="s">
        <v>28</v>
      </c>
      <c r="D27" s="36" t="s">
        <v>28</v>
      </c>
      <c r="E27" s="37" t="s">
        <v>29</v>
      </c>
      <c r="F27" s="39">
        <f>SUM(F29:F33)</f>
        <v>402.1</v>
      </c>
      <c r="G27" s="39">
        <f t="shared" ref="G27:N27" si="1">G32</f>
        <v>129.19576000000001</v>
      </c>
      <c r="H27" s="39">
        <f t="shared" si="1"/>
        <v>32.130256155185279</v>
      </c>
      <c r="I27" s="41">
        <f t="shared" si="1"/>
        <v>225.18</v>
      </c>
      <c r="J27" s="41">
        <f t="shared" si="1"/>
        <v>56.000994777418555</v>
      </c>
      <c r="K27" s="41">
        <f t="shared" si="1"/>
        <v>225.18</v>
      </c>
      <c r="L27" s="41">
        <f t="shared" si="1"/>
        <v>56.000994777418555</v>
      </c>
      <c r="M27" s="41">
        <f t="shared" si="1"/>
        <v>245.17500000000001</v>
      </c>
      <c r="N27" s="41">
        <f t="shared" si="1"/>
        <v>60.973638398408362</v>
      </c>
      <c r="O27" s="42" t="s">
        <v>38</v>
      </c>
    </row>
    <row r="28" spans="1:15" ht="17.25" customHeight="1" x14ac:dyDescent="0.25">
      <c r="A28" s="43"/>
      <c r="B28" s="66"/>
      <c r="C28" s="45"/>
      <c r="D28" s="45"/>
      <c r="E28" s="46" t="s">
        <v>30</v>
      </c>
      <c r="F28" s="47"/>
      <c r="G28" s="48"/>
      <c r="H28" s="49"/>
      <c r="I28" s="50"/>
      <c r="J28" s="50"/>
      <c r="K28" s="50"/>
      <c r="L28" s="50"/>
      <c r="M28" s="50"/>
      <c r="N28" s="50"/>
      <c r="O28" s="51"/>
    </row>
    <row r="29" spans="1:15" ht="19.149999999999999" customHeight="1" x14ac:dyDescent="0.25">
      <c r="A29" s="43"/>
      <c r="B29" s="66"/>
      <c r="C29" s="45"/>
      <c r="D29" s="45"/>
      <c r="E29" s="52" t="s">
        <v>31</v>
      </c>
      <c r="F29" s="40"/>
      <c r="G29" s="53"/>
      <c r="H29" s="54"/>
      <c r="I29" s="41"/>
      <c r="J29" s="41"/>
      <c r="K29" s="41"/>
      <c r="L29" s="41"/>
      <c r="M29" s="41"/>
      <c r="N29" s="41"/>
      <c r="O29" s="51"/>
    </row>
    <row r="30" spans="1:15" ht="38.25" x14ac:dyDescent="0.25">
      <c r="A30" s="43"/>
      <c r="B30" s="66"/>
      <c r="C30" s="45"/>
      <c r="D30" s="45"/>
      <c r="E30" s="55" t="s">
        <v>32</v>
      </c>
      <c r="F30" s="40"/>
      <c r="G30" s="53"/>
      <c r="H30" s="54"/>
      <c r="I30" s="41"/>
      <c r="J30" s="41"/>
      <c r="K30" s="41"/>
      <c r="L30" s="41"/>
      <c r="M30" s="41"/>
      <c r="N30" s="41"/>
      <c r="O30" s="51"/>
    </row>
    <row r="31" spans="1:15" ht="28.5" customHeight="1" x14ac:dyDescent="0.25">
      <c r="A31" s="43"/>
      <c r="B31" s="66"/>
      <c r="C31" s="45"/>
      <c r="D31" s="45"/>
      <c r="E31" s="56" t="s">
        <v>33</v>
      </c>
      <c r="F31" s="40"/>
      <c r="G31" s="53"/>
      <c r="H31" s="54"/>
      <c r="I31" s="41"/>
      <c r="J31" s="41"/>
      <c r="K31" s="41"/>
      <c r="L31" s="41"/>
      <c r="M31" s="41"/>
      <c r="N31" s="41"/>
      <c r="O31" s="51"/>
    </row>
    <row r="32" spans="1:15" x14ac:dyDescent="0.25">
      <c r="A32" s="43"/>
      <c r="B32" s="66"/>
      <c r="C32" s="45"/>
      <c r="D32" s="45"/>
      <c r="E32" s="52" t="s">
        <v>34</v>
      </c>
      <c r="F32" s="67">
        <v>402.1</v>
      </c>
      <c r="G32" s="53">
        <f>80+49.19576</f>
        <v>129.19576000000001</v>
      </c>
      <c r="H32" s="54">
        <f>G32/F32%</f>
        <v>32.130256155185279</v>
      </c>
      <c r="I32" s="41">
        <v>225.18</v>
      </c>
      <c r="J32" s="41">
        <f>I32/F32%</f>
        <v>56.000994777418555</v>
      </c>
      <c r="K32" s="41">
        <v>225.18</v>
      </c>
      <c r="L32" s="41">
        <f>K32/F32%</f>
        <v>56.000994777418555</v>
      </c>
      <c r="M32" s="41">
        <v>245.17500000000001</v>
      </c>
      <c r="N32" s="41">
        <f>M32/F32%</f>
        <v>60.973638398408362</v>
      </c>
      <c r="O32" s="51"/>
    </row>
    <row r="33" spans="1:15" ht="25.5" x14ac:dyDescent="0.25">
      <c r="A33" s="58"/>
      <c r="B33" s="66"/>
      <c r="C33" s="59"/>
      <c r="D33" s="59"/>
      <c r="E33" s="56" t="s">
        <v>35</v>
      </c>
      <c r="F33" s="40"/>
      <c r="G33" s="40"/>
      <c r="H33" s="41"/>
      <c r="I33" s="41"/>
      <c r="J33" s="41"/>
      <c r="K33" s="41"/>
      <c r="L33" s="41"/>
      <c r="M33" s="41"/>
      <c r="N33" s="41"/>
      <c r="O33" s="60"/>
    </row>
    <row r="34" spans="1:15" ht="48" customHeight="1" x14ac:dyDescent="0.25">
      <c r="A34" s="68" t="s">
        <v>39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  <c r="O34" s="64"/>
    </row>
    <row r="35" spans="1:15" ht="15.6" customHeight="1" x14ac:dyDescent="0.25">
      <c r="A35" s="35" t="s">
        <v>40</v>
      </c>
      <c r="B35" s="36" t="s">
        <v>41</v>
      </c>
      <c r="C35" s="36" t="s">
        <v>42</v>
      </c>
      <c r="D35" s="36" t="s">
        <v>43</v>
      </c>
      <c r="E35" s="37" t="s">
        <v>29</v>
      </c>
      <c r="F35" s="39">
        <f>SUM(F37:F41)</f>
        <v>52.19</v>
      </c>
      <c r="G35" s="39">
        <f>SUM(G37:G41)</f>
        <v>0</v>
      </c>
      <c r="H35" s="54">
        <f>H30</f>
        <v>0</v>
      </c>
      <c r="I35" s="41">
        <v>7</v>
      </c>
      <c r="J35" s="41">
        <f>J40</f>
        <v>13.412531136232994</v>
      </c>
      <c r="K35" s="41">
        <f>K40</f>
        <v>13.85</v>
      </c>
      <c r="L35" s="41">
        <f>L40</f>
        <v>26.537650890975279</v>
      </c>
      <c r="M35" s="41">
        <f>M40</f>
        <v>13.85</v>
      </c>
      <c r="N35" s="41">
        <f>N40</f>
        <v>26.537650890975279</v>
      </c>
      <c r="O35" s="71" t="s">
        <v>44</v>
      </c>
    </row>
    <row r="36" spans="1:15" ht="18" customHeight="1" x14ac:dyDescent="0.25">
      <c r="A36" s="72"/>
      <c r="B36" s="45"/>
      <c r="C36" s="45"/>
      <c r="D36" s="45"/>
      <c r="E36" s="46" t="s">
        <v>30</v>
      </c>
      <c r="F36" s="73"/>
      <c r="G36" s="73"/>
      <c r="H36" s="50"/>
      <c r="I36" s="50"/>
      <c r="J36" s="50"/>
      <c r="K36" s="50"/>
      <c r="L36" s="50"/>
      <c r="M36" s="50"/>
      <c r="N36" s="50"/>
      <c r="O36" s="74"/>
    </row>
    <row r="37" spans="1:15" ht="28.15" customHeight="1" x14ac:dyDescent="0.25">
      <c r="A37" s="72"/>
      <c r="B37" s="45"/>
      <c r="C37" s="45"/>
      <c r="D37" s="45"/>
      <c r="E37" s="52" t="s">
        <v>31</v>
      </c>
      <c r="F37" s="75"/>
      <c r="G37" s="75"/>
      <c r="H37" s="41"/>
      <c r="I37" s="41"/>
      <c r="J37" s="41"/>
      <c r="K37" s="41"/>
      <c r="L37" s="41"/>
      <c r="M37" s="41"/>
      <c r="N37" s="41"/>
      <c r="O37" s="74"/>
    </row>
    <row r="38" spans="1:15" ht="36.75" customHeight="1" x14ac:dyDescent="0.25">
      <c r="A38" s="72"/>
      <c r="B38" s="45"/>
      <c r="C38" s="45"/>
      <c r="D38" s="45"/>
      <c r="E38" s="55" t="s">
        <v>32</v>
      </c>
      <c r="F38" s="75"/>
      <c r="G38" s="75"/>
      <c r="H38" s="41"/>
      <c r="I38" s="41"/>
      <c r="J38" s="41"/>
      <c r="K38" s="41"/>
      <c r="L38" s="41"/>
      <c r="M38" s="41"/>
      <c r="N38" s="41"/>
      <c r="O38" s="74"/>
    </row>
    <row r="39" spans="1:15" ht="37.5" customHeight="1" x14ac:dyDescent="0.25">
      <c r="A39" s="72"/>
      <c r="B39" s="45"/>
      <c r="C39" s="45"/>
      <c r="D39" s="45"/>
      <c r="E39" s="56" t="s">
        <v>33</v>
      </c>
      <c r="F39" s="75"/>
      <c r="G39" s="75"/>
      <c r="H39" s="41"/>
      <c r="I39" s="41"/>
      <c r="J39" s="41"/>
      <c r="K39" s="41"/>
      <c r="L39" s="41"/>
      <c r="M39" s="41"/>
      <c r="N39" s="41"/>
      <c r="O39" s="74"/>
    </row>
    <row r="40" spans="1:15" ht="20.25" customHeight="1" x14ac:dyDescent="0.25">
      <c r="A40" s="72"/>
      <c r="B40" s="45"/>
      <c r="C40" s="45"/>
      <c r="D40" s="45"/>
      <c r="E40" s="52" t="s">
        <v>34</v>
      </c>
      <c r="F40" s="76">
        <v>52.19</v>
      </c>
      <c r="G40" s="75"/>
      <c r="H40" s="54"/>
      <c r="I40" s="41">
        <v>7</v>
      </c>
      <c r="J40" s="41">
        <f>I40/F40%</f>
        <v>13.412531136232994</v>
      </c>
      <c r="K40" s="41">
        <v>13.85</v>
      </c>
      <c r="L40" s="41">
        <f>K40/F40%</f>
        <v>26.537650890975279</v>
      </c>
      <c r="M40" s="41">
        <v>13.85</v>
      </c>
      <c r="N40" s="41">
        <f>M40/F40%</f>
        <v>26.537650890975279</v>
      </c>
      <c r="O40" s="74"/>
    </row>
    <row r="41" spans="1:15" ht="28.15" customHeight="1" x14ac:dyDescent="0.25">
      <c r="A41" s="77"/>
      <c r="B41" s="59"/>
      <c r="C41" s="59"/>
      <c r="D41" s="59"/>
      <c r="E41" s="56" t="s">
        <v>35</v>
      </c>
      <c r="F41" s="40"/>
      <c r="G41" s="40"/>
      <c r="H41" s="41"/>
      <c r="I41" s="41"/>
      <c r="J41" s="41"/>
      <c r="K41" s="41"/>
      <c r="L41" s="41"/>
      <c r="M41" s="41"/>
      <c r="N41" s="41"/>
      <c r="O41" s="78"/>
    </row>
    <row r="42" spans="1:15" ht="30.75" customHeight="1" x14ac:dyDescent="0.25">
      <c r="A42" s="79" t="s">
        <v>45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1"/>
      <c r="O42" s="82"/>
    </row>
    <row r="43" spans="1:15" ht="14.45" customHeight="1" x14ac:dyDescent="0.25">
      <c r="A43" s="35" t="s">
        <v>46</v>
      </c>
      <c r="B43" s="65" t="s">
        <v>47</v>
      </c>
      <c r="C43" s="36" t="s">
        <v>28</v>
      </c>
      <c r="D43" s="36" t="s">
        <v>28</v>
      </c>
      <c r="E43" s="37" t="s">
        <v>29</v>
      </c>
      <c r="F43" s="39">
        <f>SUM(F45:F49)</f>
        <v>601.51</v>
      </c>
      <c r="G43" s="39">
        <f>SUM(G45:G49)</f>
        <v>149.71</v>
      </c>
      <c r="H43" s="54">
        <f>G43/F43%</f>
        <v>24.889029276321256</v>
      </c>
      <c r="I43" s="41">
        <f>SUM(I45:I49)</f>
        <v>290.16000000000003</v>
      </c>
      <c r="J43" s="41">
        <f>SUM(J45:J49)</f>
        <v>48.238599524529931</v>
      </c>
      <c r="K43" s="41">
        <f>K48</f>
        <v>411.52</v>
      </c>
      <c r="L43" s="41">
        <f>L48</f>
        <v>68.414490199664172</v>
      </c>
      <c r="M43" s="41">
        <f>M48</f>
        <v>601.51</v>
      </c>
      <c r="N43" s="41">
        <f>N48</f>
        <v>100</v>
      </c>
      <c r="O43" s="42"/>
    </row>
    <row r="44" spans="1:15" ht="18" customHeight="1" x14ac:dyDescent="0.25">
      <c r="A44" s="43"/>
      <c r="B44" s="66"/>
      <c r="C44" s="45"/>
      <c r="D44" s="45"/>
      <c r="E44" s="46" t="s">
        <v>30</v>
      </c>
      <c r="F44" s="47"/>
      <c r="G44" s="47"/>
      <c r="H44" s="50"/>
      <c r="I44" s="50"/>
      <c r="J44" s="50"/>
      <c r="K44" s="50"/>
      <c r="L44" s="50"/>
      <c r="M44" s="50"/>
      <c r="N44" s="50"/>
      <c r="O44" s="51"/>
    </row>
    <row r="45" spans="1:15" ht="26.25" customHeight="1" x14ac:dyDescent="0.25">
      <c r="A45" s="43"/>
      <c r="B45" s="66"/>
      <c r="C45" s="45"/>
      <c r="D45" s="45"/>
      <c r="E45" s="52" t="s">
        <v>31</v>
      </c>
      <c r="F45" s="40"/>
      <c r="G45" s="40"/>
      <c r="H45" s="41"/>
      <c r="I45" s="41"/>
      <c r="J45" s="41"/>
      <c r="K45" s="41"/>
      <c r="L45" s="41"/>
      <c r="M45" s="41"/>
      <c r="N45" s="41"/>
      <c r="O45" s="51"/>
    </row>
    <row r="46" spans="1:15" ht="24.75" customHeight="1" x14ac:dyDescent="0.25">
      <c r="A46" s="43"/>
      <c r="B46" s="66"/>
      <c r="C46" s="45"/>
      <c r="D46" s="45"/>
      <c r="E46" s="55" t="s">
        <v>32</v>
      </c>
      <c r="F46" s="40"/>
      <c r="G46" s="40"/>
      <c r="H46" s="41"/>
      <c r="I46" s="41"/>
      <c r="J46" s="41"/>
      <c r="K46" s="41"/>
      <c r="L46" s="41"/>
      <c r="M46" s="41"/>
      <c r="N46" s="41"/>
      <c r="O46" s="51"/>
    </row>
    <row r="47" spans="1:15" ht="27.75" customHeight="1" x14ac:dyDescent="0.25">
      <c r="A47" s="43"/>
      <c r="B47" s="66"/>
      <c r="C47" s="45"/>
      <c r="D47" s="45"/>
      <c r="E47" s="56" t="s">
        <v>33</v>
      </c>
      <c r="F47" s="40"/>
      <c r="G47" s="40"/>
      <c r="H47" s="41"/>
      <c r="I47" s="41"/>
      <c r="J47" s="41"/>
      <c r="K47" s="41"/>
      <c r="L47" s="41"/>
      <c r="M47" s="41"/>
      <c r="N47" s="41"/>
      <c r="O47" s="51"/>
    </row>
    <row r="48" spans="1:15" ht="18" customHeight="1" x14ac:dyDescent="0.25">
      <c r="A48" s="43"/>
      <c r="B48" s="66"/>
      <c r="C48" s="45"/>
      <c r="D48" s="45"/>
      <c r="E48" s="52" t="s">
        <v>34</v>
      </c>
      <c r="F48" s="83">
        <v>601.51</v>
      </c>
      <c r="G48" s="53">
        <v>149.71</v>
      </c>
      <c r="H48" s="54">
        <f>G48/F48%</f>
        <v>24.889029276321256</v>
      </c>
      <c r="I48" s="41">
        <v>290.16000000000003</v>
      </c>
      <c r="J48" s="41">
        <f>I48/F48%</f>
        <v>48.238599524529931</v>
      </c>
      <c r="K48" s="41">
        <v>411.52</v>
      </c>
      <c r="L48" s="41">
        <f>K48/F48%</f>
        <v>68.414490199664172</v>
      </c>
      <c r="M48" s="41">
        <v>601.51</v>
      </c>
      <c r="N48" s="41">
        <f>M48/F48%</f>
        <v>100</v>
      </c>
      <c r="O48" s="51"/>
    </row>
    <row r="49" spans="1:15" ht="24" customHeight="1" x14ac:dyDescent="0.25">
      <c r="A49" s="58"/>
      <c r="B49" s="66"/>
      <c r="C49" s="59"/>
      <c r="D49" s="59"/>
      <c r="E49" s="56" t="s">
        <v>35</v>
      </c>
      <c r="F49" s="40"/>
      <c r="G49" s="40"/>
      <c r="H49" s="41"/>
      <c r="I49" s="41"/>
      <c r="J49" s="41"/>
      <c r="K49" s="41"/>
      <c r="L49" s="41"/>
      <c r="M49" s="41"/>
      <c r="N49" s="41"/>
      <c r="O49" s="60"/>
    </row>
    <row r="50" spans="1:15" ht="28.5" customHeight="1" x14ac:dyDescent="0.25">
      <c r="A50" s="68" t="s">
        <v>48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</row>
    <row r="51" spans="1:15" ht="15.6" customHeight="1" x14ac:dyDescent="0.25">
      <c r="A51" s="35" t="s">
        <v>49</v>
      </c>
      <c r="B51" s="36" t="s">
        <v>50</v>
      </c>
      <c r="C51" s="36" t="s">
        <v>51</v>
      </c>
      <c r="D51" s="36" t="s">
        <v>51</v>
      </c>
      <c r="E51" s="37" t="s">
        <v>29</v>
      </c>
      <c r="F51" s="39">
        <f>SUM(F53:F57)</f>
        <v>90</v>
      </c>
      <c r="G51" s="39">
        <f>SUM(G53:G57)</f>
        <v>0</v>
      </c>
      <c r="H51" s="54">
        <f>G51/F51%</f>
        <v>0</v>
      </c>
      <c r="I51" s="41">
        <f>SUM(I53:I57)</f>
        <v>30</v>
      </c>
      <c r="J51" s="41">
        <f>SUM(J53:J57)</f>
        <v>33.333333333333336</v>
      </c>
      <c r="K51" s="41">
        <v>89</v>
      </c>
      <c r="L51" s="41">
        <f>L56</f>
        <v>98.888888888888886</v>
      </c>
      <c r="M51" s="41">
        <v>89</v>
      </c>
      <c r="N51" s="41">
        <f>N56</f>
        <v>98.888888888888886</v>
      </c>
      <c r="O51" s="71" t="s">
        <v>52</v>
      </c>
    </row>
    <row r="52" spans="1:15" ht="18" customHeight="1" x14ac:dyDescent="0.25">
      <c r="A52" s="72"/>
      <c r="B52" s="45"/>
      <c r="C52" s="45"/>
      <c r="D52" s="45"/>
      <c r="E52" s="46" t="s">
        <v>30</v>
      </c>
      <c r="F52" s="47"/>
      <c r="G52" s="47"/>
      <c r="H52" s="50"/>
      <c r="I52" s="50"/>
      <c r="J52" s="50"/>
      <c r="K52" s="50"/>
      <c r="L52" s="50"/>
      <c r="M52" s="50"/>
      <c r="N52" s="50"/>
      <c r="O52" s="74"/>
    </row>
    <row r="53" spans="1:15" ht="27" customHeight="1" x14ac:dyDescent="0.25">
      <c r="A53" s="72"/>
      <c r="B53" s="45"/>
      <c r="C53" s="45"/>
      <c r="D53" s="45"/>
      <c r="E53" s="52" t="s">
        <v>31</v>
      </c>
      <c r="F53" s="40"/>
      <c r="G53" s="40"/>
      <c r="H53" s="41"/>
      <c r="I53" s="41"/>
      <c r="J53" s="41"/>
      <c r="K53" s="41"/>
      <c r="L53" s="41"/>
      <c r="M53" s="41"/>
      <c r="N53" s="41"/>
      <c r="O53" s="74"/>
    </row>
    <row r="54" spans="1:15" ht="27" customHeight="1" x14ac:dyDescent="0.25">
      <c r="A54" s="72"/>
      <c r="B54" s="45"/>
      <c r="C54" s="45"/>
      <c r="D54" s="45"/>
      <c r="E54" s="84" t="s">
        <v>32</v>
      </c>
      <c r="F54" s="40"/>
      <c r="G54" s="40"/>
      <c r="H54" s="41"/>
      <c r="I54" s="41"/>
      <c r="J54" s="41"/>
      <c r="K54" s="41"/>
      <c r="L54" s="41"/>
      <c r="M54" s="41"/>
      <c r="N54" s="41"/>
      <c r="O54" s="74"/>
    </row>
    <row r="55" spans="1:15" ht="27" customHeight="1" x14ac:dyDescent="0.25">
      <c r="A55" s="72"/>
      <c r="B55" s="45"/>
      <c r="C55" s="45"/>
      <c r="D55" s="45"/>
      <c r="E55" s="85" t="s">
        <v>33</v>
      </c>
      <c r="F55" s="40"/>
      <c r="G55" s="40"/>
      <c r="H55" s="41"/>
      <c r="I55" s="41"/>
      <c r="J55" s="41"/>
      <c r="K55" s="41"/>
      <c r="L55" s="41"/>
      <c r="M55" s="41"/>
      <c r="N55" s="41"/>
      <c r="O55" s="74"/>
    </row>
    <row r="56" spans="1:15" ht="15.75" customHeight="1" x14ac:dyDescent="0.25">
      <c r="A56" s="72"/>
      <c r="B56" s="45"/>
      <c r="C56" s="45"/>
      <c r="D56" s="45"/>
      <c r="E56" s="52" t="s">
        <v>34</v>
      </c>
      <c r="F56" s="86">
        <v>90</v>
      </c>
      <c r="G56" s="40"/>
      <c r="H56" s="54"/>
      <c r="I56" s="41">
        <v>30</v>
      </c>
      <c r="J56" s="41">
        <f>I56/F56%</f>
        <v>33.333333333333336</v>
      </c>
      <c r="K56" s="41">
        <v>89</v>
      </c>
      <c r="L56" s="41">
        <f>K56/F56%</f>
        <v>98.888888888888886</v>
      </c>
      <c r="M56" s="41">
        <v>89</v>
      </c>
      <c r="N56" s="41">
        <f>M56/F56%</f>
        <v>98.888888888888886</v>
      </c>
      <c r="O56" s="74"/>
    </row>
    <row r="57" spans="1:15" ht="27" customHeight="1" x14ac:dyDescent="0.25">
      <c r="A57" s="77"/>
      <c r="B57" s="59"/>
      <c r="C57" s="59"/>
      <c r="D57" s="59"/>
      <c r="E57" s="56" t="s">
        <v>35</v>
      </c>
      <c r="F57" s="40"/>
      <c r="G57" s="40"/>
      <c r="H57" s="41"/>
      <c r="I57" s="41"/>
      <c r="J57" s="41"/>
      <c r="K57" s="41"/>
      <c r="L57" s="41"/>
      <c r="M57" s="41"/>
      <c r="N57" s="41"/>
      <c r="O57" s="78"/>
    </row>
    <row r="58" spans="1:15" ht="19.5" customHeight="1" x14ac:dyDescent="0.25">
      <c r="A58" s="87" t="s">
        <v>53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9"/>
    </row>
    <row r="59" spans="1:15" ht="15" customHeight="1" x14ac:dyDescent="0.25">
      <c r="A59" s="90" t="s">
        <v>54</v>
      </c>
      <c r="B59" s="91" t="s">
        <v>55</v>
      </c>
      <c r="C59" s="91" t="s">
        <v>56</v>
      </c>
      <c r="D59" s="91" t="s">
        <v>56</v>
      </c>
      <c r="E59" s="92" t="s">
        <v>29</v>
      </c>
      <c r="F59" s="93">
        <f>F64</f>
        <v>1099.67</v>
      </c>
      <c r="G59" s="94"/>
      <c r="H59" s="94"/>
      <c r="I59" s="95">
        <v>1099.67</v>
      </c>
      <c r="J59" s="93">
        <v>100</v>
      </c>
      <c r="K59" s="95">
        <v>1099.67</v>
      </c>
      <c r="L59" s="93">
        <v>100</v>
      </c>
      <c r="M59" s="95">
        <v>1099.67</v>
      </c>
      <c r="N59" s="93">
        <v>100</v>
      </c>
      <c r="O59" s="96"/>
    </row>
    <row r="60" spans="1:15" ht="15" customHeight="1" x14ac:dyDescent="0.25">
      <c r="A60" s="90"/>
      <c r="B60" s="91"/>
      <c r="C60" s="91"/>
      <c r="D60" s="91"/>
      <c r="E60" s="97" t="s">
        <v>30</v>
      </c>
      <c r="F60" s="98"/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15" customHeight="1" x14ac:dyDescent="0.25">
      <c r="A61" s="90"/>
      <c r="B61" s="91"/>
      <c r="C61" s="91"/>
      <c r="D61" s="91"/>
      <c r="E61" s="100" t="s">
        <v>31</v>
      </c>
      <c r="F61" s="98"/>
      <c r="G61" s="98"/>
      <c r="H61" s="98"/>
      <c r="I61" s="98"/>
      <c r="J61" s="98"/>
      <c r="K61" s="98"/>
      <c r="L61" s="98"/>
      <c r="M61" s="98"/>
      <c r="N61" s="98"/>
      <c r="O61" s="99"/>
    </row>
    <row r="62" spans="1:15" ht="30" customHeight="1" x14ac:dyDescent="0.25">
      <c r="A62" s="90"/>
      <c r="B62" s="91"/>
      <c r="C62" s="91"/>
      <c r="D62" s="91"/>
      <c r="E62" s="101" t="s">
        <v>32</v>
      </c>
      <c r="F62" s="98"/>
      <c r="G62" s="98"/>
      <c r="H62" s="98"/>
      <c r="I62" s="98"/>
      <c r="J62" s="98"/>
      <c r="K62" s="98"/>
      <c r="L62" s="98"/>
      <c r="M62" s="98"/>
      <c r="N62" s="98"/>
      <c r="O62" s="99"/>
    </row>
    <row r="63" spans="1:15" ht="27" customHeight="1" x14ac:dyDescent="0.25">
      <c r="A63" s="90"/>
      <c r="B63" s="91"/>
      <c r="C63" s="91"/>
      <c r="D63" s="91"/>
      <c r="E63" s="102" t="s">
        <v>33</v>
      </c>
      <c r="F63" s="98"/>
      <c r="G63" s="98"/>
      <c r="H63" s="98"/>
      <c r="I63" s="98"/>
      <c r="J63" s="98"/>
      <c r="K63" s="98"/>
      <c r="L63" s="98"/>
      <c r="M63" s="98"/>
      <c r="N63" s="98"/>
      <c r="O63" s="99"/>
    </row>
    <row r="64" spans="1:15" ht="19.899999999999999" customHeight="1" x14ac:dyDescent="0.25">
      <c r="A64" s="90"/>
      <c r="B64" s="91"/>
      <c r="C64" s="91"/>
      <c r="D64" s="91"/>
      <c r="E64" s="100" t="s">
        <v>34</v>
      </c>
      <c r="F64" s="103">
        <v>1099.67</v>
      </c>
      <c r="G64" s="98"/>
      <c r="H64" s="98"/>
      <c r="I64" s="98">
        <v>1099.67</v>
      </c>
      <c r="J64" s="104">
        <v>100</v>
      </c>
      <c r="K64" s="98">
        <v>1099.67</v>
      </c>
      <c r="L64" s="104">
        <v>100</v>
      </c>
      <c r="M64" s="98">
        <v>1099.67</v>
      </c>
      <c r="N64" s="104">
        <v>100</v>
      </c>
      <c r="O64" s="99"/>
    </row>
    <row r="65" spans="1:15" ht="23.45" customHeight="1" x14ac:dyDescent="0.25">
      <c r="A65" s="90"/>
      <c r="B65" s="91"/>
      <c r="C65" s="91"/>
      <c r="D65" s="91"/>
      <c r="E65" s="105" t="s">
        <v>35</v>
      </c>
      <c r="F65" s="98"/>
      <c r="G65" s="98"/>
      <c r="H65" s="98"/>
      <c r="I65" s="98"/>
      <c r="J65" s="98"/>
      <c r="K65" s="98"/>
      <c r="L65" s="98"/>
      <c r="M65" s="98"/>
      <c r="N65" s="98"/>
      <c r="O65" s="106"/>
    </row>
    <row r="66" spans="1:15" ht="18" customHeight="1" x14ac:dyDescent="0.25">
      <c r="A66" s="68" t="s">
        <v>57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70"/>
    </row>
    <row r="67" spans="1:15" ht="15" customHeight="1" x14ac:dyDescent="0.25">
      <c r="A67" s="35" t="s">
        <v>58</v>
      </c>
      <c r="B67" s="107" t="s">
        <v>59</v>
      </c>
      <c r="C67" s="36" t="s">
        <v>60</v>
      </c>
      <c r="D67" s="36" t="s">
        <v>61</v>
      </c>
      <c r="E67" s="92" t="s">
        <v>29</v>
      </c>
      <c r="F67" s="104">
        <v>30</v>
      </c>
      <c r="G67" s="98"/>
      <c r="H67" s="98"/>
      <c r="I67" s="104">
        <v>0</v>
      </c>
      <c r="J67" s="98"/>
      <c r="K67" s="93">
        <f>K72</f>
        <v>9</v>
      </c>
      <c r="L67" s="93">
        <f>L72</f>
        <v>30</v>
      </c>
      <c r="M67" s="93">
        <f>M72</f>
        <v>30</v>
      </c>
      <c r="N67" s="93">
        <f>N72</f>
        <v>100</v>
      </c>
      <c r="O67" s="108"/>
    </row>
    <row r="68" spans="1:15" ht="15" customHeight="1" x14ac:dyDescent="0.25">
      <c r="A68" s="72"/>
      <c r="B68" s="109"/>
      <c r="C68" s="45"/>
      <c r="D68" s="45"/>
      <c r="E68" s="46" t="s">
        <v>30</v>
      </c>
      <c r="F68" s="104"/>
      <c r="G68" s="98"/>
      <c r="H68" s="98"/>
      <c r="I68" s="98"/>
      <c r="J68" s="98"/>
      <c r="K68" s="98"/>
      <c r="L68" s="98"/>
      <c r="M68" s="98"/>
      <c r="N68" s="98"/>
      <c r="O68" s="110"/>
    </row>
    <row r="69" spans="1:15" ht="23.25" customHeight="1" x14ac:dyDescent="0.25">
      <c r="A69" s="72"/>
      <c r="B69" s="109"/>
      <c r="C69" s="45"/>
      <c r="D69" s="45"/>
      <c r="E69" s="111" t="s">
        <v>31</v>
      </c>
      <c r="F69" s="104"/>
      <c r="G69" s="98"/>
      <c r="H69" s="98"/>
      <c r="I69" s="98"/>
      <c r="J69" s="98"/>
      <c r="K69" s="98"/>
      <c r="L69" s="98"/>
      <c r="M69" s="98"/>
      <c r="N69" s="98"/>
      <c r="O69" s="110"/>
    </row>
    <row r="70" spans="1:15" ht="15" customHeight="1" x14ac:dyDescent="0.25">
      <c r="A70" s="72"/>
      <c r="B70" s="109"/>
      <c r="C70" s="45"/>
      <c r="D70" s="45"/>
      <c r="E70" s="112" t="s">
        <v>32</v>
      </c>
      <c r="F70" s="104"/>
      <c r="G70" s="98"/>
      <c r="H70" s="98"/>
      <c r="I70" s="98"/>
      <c r="J70" s="98"/>
      <c r="K70" s="98"/>
      <c r="L70" s="98"/>
      <c r="M70" s="98"/>
      <c r="N70" s="98"/>
      <c r="O70" s="110"/>
    </row>
    <row r="71" spans="1:15" ht="24.6" customHeight="1" x14ac:dyDescent="0.25">
      <c r="A71" s="72"/>
      <c r="B71" s="109"/>
      <c r="C71" s="45"/>
      <c r="D71" s="45"/>
      <c r="E71" s="113" t="s">
        <v>33</v>
      </c>
      <c r="F71" s="104"/>
      <c r="G71" s="98"/>
      <c r="H71" s="98"/>
      <c r="I71" s="98"/>
      <c r="J71" s="98"/>
      <c r="K71" s="98"/>
      <c r="L71" s="98"/>
      <c r="M71" s="98"/>
      <c r="N71" s="98"/>
      <c r="O71" s="110"/>
    </row>
    <row r="72" spans="1:15" ht="19.899999999999999" customHeight="1" x14ac:dyDescent="0.25">
      <c r="A72" s="72"/>
      <c r="B72" s="109"/>
      <c r="C72" s="45"/>
      <c r="D72" s="45"/>
      <c r="E72" s="111" t="s">
        <v>34</v>
      </c>
      <c r="F72" s="104">
        <v>30</v>
      </c>
      <c r="G72" s="98"/>
      <c r="H72" s="98"/>
      <c r="I72" s="98"/>
      <c r="J72" s="98"/>
      <c r="K72" s="104">
        <v>9</v>
      </c>
      <c r="L72" s="104">
        <f>K72/F72%</f>
        <v>30</v>
      </c>
      <c r="M72" s="104">
        <v>30</v>
      </c>
      <c r="N72" s="104">
        <f>M72/F72%</f>
        <v>100</v>
      </c>
      <c r="O72" s="110"/>
    </row>
    <row r="73" spans="1:15" ht="25.5" customHeight="1" x14ac:dyDescent="0.25">
      <c r="A73" s="77"/>
      <c r="B73" s="114"/>
      <c r="C73" s="59"/>
      <c r="D73" s="59"/>
      <c r="E73" s="115" t="s">
        <v>35</v>
      </c>
      <c r="F73" s="104"/>
      <c r="G73" s="98"/>
      <c r="H73" s="98"/>
      <c r="I73" s="98"/>
      <c r="J73" s="98"/>
      <c r="K73" s="98"/>
      <c r="L73" s="98"/>
      <c r="M73" s="98"/>
      <c r="N73" s="98"/>
      <c r="O73" s="116"/>
    </row>
    <row r="74" spans="1:15" ht="15" customHeight="1" x14ac:dyDescent="0.25">
      <c r="A74" s="68" t="s">
        <v>62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70"/>
    </row>
    <row r="75" spans="1:15" ht="15" customHeight="1" x14ac:dyDescent="0.25">
      <c r="A75" s="35" t="s">
        <v>63</v>
      </c>
      <c r="B75" s="107" t="s">
        <v>64</v>
      </c>
      <c r="C75" s="36" t="s">
        <v>65</v>
      </c>
      <c r="D75" s="36" t="s">
        <v>65</v>
      </c>
      <c r="E75" s="92" t="s">
        <v>29</v>
      </c>
      <c r="F75" s="104">
        <f>F80</f>
        <v>4600</v>
      </c>
      <c r="G75" s="98"/>
      <c r="H75" s="98"/>
      <c r="I75" s="104"/>
      <c r="J75" s="98"/>
      <c r="K75" s="93">
        <f>K80</f>
        <v>3932.84</v>
      </c>
      <c r="L75" s="117">
        <f>L80</f>
        <v>85.496521739130444</v>
      </c>
      <c r="M75" s="93">
        <f>M80</f>
        <v>4231.1000000000004</v>
      </c>
      <c r="N75" s="117">
        <f>N80</f>
        <v>91.980434782608697</v>
      </c>
      <c r="O75" s="96" t="s">
        <v>66</v>
      </c>
    </row>
    <row r="76" spans="1:15" ht="15" customHeight="1" x14ac:dyDescent="0.25">
      <c r="A76" s="72"/>
      <c r="B76" s="109"/>
      <c r="C76" s="45"/>
      <c r="D76" s="45"/>
      <c r="E76" s="46" t="s">
        <v>30</v>
      </c>
      <c r="F76" s="104"/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15" customHeight="1" x14ac:dyDescent="0.25">
      <c r="A77" s="72"/>
      <c r="B77" s="109"/>
      <c r="C77" s="45"/>
      <c r="D77" s="45"/>
      <c r="E77" s="111" t="s">
        <v>31</v>
      </c>
      <c r="F77" s="104"/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15" customHeight="1" x14ac:dyDescent="0.25">
      <c r="A78" s="72"/>
      <c r="B78" s="109"/>
      <c r="C78" s="45"/>
      <c r="D78" s="45"/>
      <c r="E78" s="112" t="s">
        <v>32</v>
      </c>
      <c r="F78" s="104"/>
      <c r="G78" s="98"/>
      <c r="H78" s="98"/>
      <c r="I78" s="98"/>
      <c r="J78" s="98"/>
      <c r="K78" s="98"/>
      <c r="L78" s="98"/>
      <c r="M78" s="98"/>
      <c r="N78" s="98"/>
      <c r="O78" s="99"/>
    </row>
    <row r="79" spans="1:15" ht="24.6" customHeight="1" x14ac:dyDescent="0.25">
      <c r="A79" s="72"/>
      <c r="B79" s="109"/>
      <c r="C79" s="45"/>
      <c r="D79" s="45"/>
      <c r="E79" s="113" t="s">
        <v>33</v>
      </c>
      <c r="F79" s="104"/>
      <c r="G79" s="98"/>
      <c r="H79" s="98"/>
      <c r="I79" s="98"/>
      <c r="J79" s="98"/>
      <c r="K79" s="98"/>
      <c r="L79" s="98"/>
      <c r="M79" s="98"/>
      <c r="N79" s="98"/>
      <c r="O79" s="99"/>
    </row>
    <row r="80" spans="1:15" ht="18" customHeight="1" x14ac:dyDescent="0.25">
      <c r="A80" s="72"/>
      <c r="B80" s="109"/>
      <c r="C80" s="45"/>
      <c r="D80" s="45"/>
      <c r="E80" s="111" t="s">
        <v>34</v>
      </c>
      <c r="F80" s="104">
        <v>4600</v>
      </c>
      <c r="G80" s="98"/>
      <c r="H80" s="98"/>
      <c r="I80" s="98"/>
      <c r="J80" s="98"/>
      <c r="K80" s="104">
        <v>3932.84</v>
      </c>
      <c r="L80" s="118">
        <f>K80/F80%</f>
        <v>85.496521739130444</v>
      </c>
      <c r="M80" s="104">
        <v>4231.1000000000004</v>
      </c>
      <c r="N80" s="118">
        <f>M80/F80%</f>
        <v>91.980434782608697</v>
      </c>
      <c r="O80" s="99"/>
    </row>
    <row r="81" spans="1:15" ht="22.15" customHeight="1" x14ac:dyDescent="0.25">
      <c r="A81" s="77"/>
      <c r="B81" s="114"/>
      <c r="C81" s="59"/>
      <c r="D81" s="59"/>
      <c r="E81" s="115" t="s">
        <v>35</v>
      </c>
      <c r="F81" s="104"/>
      <c r="G81" s="98"/>
      <c r="H81" s="98"/>
      <c r="I81" s="98"/>
      <c r="J81" s="98"/>
      <c r="K81" s="98"/>
      <c r="L81" s="98"/>
      <c r="M81" s="98"/>
      <c r="N81" s="98"/>
      <c r="O81" s="106"/>
    </row>
    <row r="82" spans="1:15" ht="15" customHeight="1" x14ac:dyDescent="0.25">
      <c r="A82" s="87" t="s">
        <v>67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119"/>
    </row>
    <row r="83" spans="1:15" ht="26.25" customHeight="1" x14ac:dyDescent="0.25">
      <c r="A83" s="120" t="s">
        <v>68</v>
      </c>
      <c r="B83" s="107"/>
      <c r="C83" s="107"/>
      <c r="D83" s="121"/>
      <c r="E83" s="122" t="s">
        <v>69</v>
      </c>
      <c r="F83" s="39">
        <f>SUM(F85:F89)</f>
        <v>6875.47</v>
      </c>
      <c r="G83" s="39">
        <f>SUM(G85:G89)</f>
        <v>278.90575999999999</v>
      </c>
      <c r="H83" s="123">
        <f>G83/F83%</f>
        <v>4.056533735148288</v>
      </c>
      <c r="I83" s="123">
        <f t="shared" ref="I83:N83" si="2">I88</f>
        <v>1652.0100000000002</v>
      </c>
      <c r="J83" s="123">
        <f t="shared" si="2"/>
        <v>24.027593749954551</v>
      </c>
      <c r="K83" s="124">
        <f t="shared" si="2"/>
        <v>5781.06</v>
      </c>
      <c r="L83" s="124">
        <f t="shared" si="2"/>
        <v>84.082397276113497</v>
      </c>
      <c r="M83" s="124">
        <f t="shared" si="2"/>
        <v>6310.3050000000003</v>
      </c>
      <c r="N83" s="124">
        <f t="shared" si="2"/>
        <v>91.779980132267326</v>
      </c>
      <c r="O83" s="125"/>
    </row>
    <row r="84" spans="1:15" ht="17.25" customHeight="1" x14ac:dyDescent="0.25">
      <c r="A84" s="126"/>
      <c r="B84" s="109"/>
      <c r="C84" s="109"/>
      <c r="D84" s="127"/>
      <c r="E84" s="128" t="s">
        <v>30</v>
      </c>
      <c r="F84" s="129"/>
      <c r="G84" s="129"/>
      <c r="H84" s="130"/>
      <c r="I84" s="131"/>
      <c r="J84" s="131"/>
      <c r="K84" s="132"/>
      <c r="L84" s="132"/>
      <c r="M84" s="132"/>
      <c r="N84" s="132"/>
      <c r="O84" s="133"/>
    </row>
    <row r="85" spans="1:15" ht="25.5" x14ac:dyDescent="0.25">
      <c r="A85" s="126"/>
      <c r="B85" s="109"/>
      <c r="C85" s="109"/>
      <c r="D85" s="127"/>
      <c r="E85" s="134" t="s">
        <v>31</v>
      </c>
      <c r="F85" s="75"/>
      <c r="G85" s="135"/>
      <c r="H85" s="136"/>
      <c r="I85" s="135"/>
      <c r="J85" s="136"/>
      <c r="K85" s="137"/>
      <c r="L85" s="138"/>
      <c r="M85" s="137"/>
      <c r="N85" s="138"/>
      <c r="O85" s="139"/>
    </row>
    <row r="86" spans="1:15" ht="24" customHeight="1" x14ac:dyDescent="0.25">
      <c r="A86" s="126"/>
      <c r="B86" s="109"/>
      <c r="C86" s="109"/>
      <c r="D86" s="127"/>
      <c r="E86" s="140" t="s">
        <v>32</v>
      </c>
      <c r="F86" s="75"/>
      <c r="G86" s="141"/>
      <c r="H86" s="142"/>
      <c r="I86" s="141"/>
      <c r="J86" s="143"/>
      <c r="K86" s="144"/>
      <c r="L86" s="145"/>
      <c r="M86" s="144"/>
      <c r="N86" s="145"/>
      <c r="O86" s="139"/>
    </row>
    <row r="87" spans="1:15" ht="25.5" customHeight="1" x14ac:dyDescent="0.25">
      <c r="A87" s="126"/>
      <c r="B87" s="109"/>
      <c r="C87" s="109"/>
      <c r="D87" s="127"/>
      <c r="E87" s="146" t="s">
        <v>33</v>
      </c>
      <c r="F87" s="75"/>
      <c r="G87" s="147"/>
      <c r="H87" s="147"/>
      <c r="I87" s="147"/>
      <c r="J87" s="147"/>
      <c r="K87" s="54"/>
      <c r="L87" s="54"/>
      <c r="M87" s="54"/>
      <c r="N87" s="54"/>
      <c r="O87" s="139"/>
    </row>
    <row r="88" spans="1:15" x14ac:dyDescent="0.25">
      <c r="A88" s="126"/>
      <c r="B88" s="109"/>
      <c r="C88" s="109"/>
      <c r="D88" s="127"/>
      <c r="E88" s="134" t="s">
        <v>34</v>
      </c>
      <c r="F88" s="148">
        <f>F56+F48+F40+F32+F80+F64+F72</f>
        <v>6875.47</v>
      </c>
      <c r="G88" s="148">
        <f>G56+G48+G40+G32</f>
        <v>278.90575999999999</v>
      </c>
      <c r="H88" s="148">
        <f>G88/F88%</f>
        <v>4.056533735148288</v>
      </c>
      <c r="I88" s="135">
        <f>I64+I56+I48+I32+I40+I72+I80</f>
        <v>1652.0100000000002</v>
      </c>
      <c r="J88" s="135">
        <f>I88/F88%</f>
        <v>24.027593749954551</v>
      </c>
      <c r="K88" s="137">
        <f>K64+K56+K48+K32+K40+K72+K80</f>
        <v>5781.06</v>
      </c>
      <c r="L88" s="138">
        <f>K88/F88%</f>
        <v>84.082397276113497</v>
      </c>
      <c r="M88" s="137">
        <f>M64+M56+M48+M32+M40+M72+M80</f>
        <v>6310.3050000000003</v>
      </c>
      <c r="N88" s="138">
        <f>M88/F88%</f>
        <v>91.779980132267326</v>
      </c>
      <c r="O88" s="139"/>
    </row>
    <row r="89" spans="1:15" ht="25.5" x14ac:dyDescent="0.25">
      <c r="A89" s="149"/>
      <c r="B89" s="114"/>
      <c r="C89" s="114"/>
      <c r="D89" s="150"/>
      <c r="E89" s="146" t="s">
        <v>35</v>
      </c>
      <c r="F89" s="40"/>
      <c r="G89" s="151"/>
      <c r="H89" s="152"/>
      <c r="I89" s="153"/>
      <c r="J89" s="138"/>
      <c r="K89" s="151"/>
      <c r="L89" s="138"/>
      <c r="M89" s="151"/>
      <c r="N89" s="138"/>
      <c r="O89" s="139"/>
    </row>
    <row r="90" spans="1:15" ht="14.45" customHeight="1" x14ac:dyDescent="0.25">
      <c r="A90" s="154" t="s">
        <v>70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6"/>
    </row>
    <row r="91" spans="1:15" ht="15" customHeight="1" x14ac:dyDescent="0.25">
      <c r="A91" s="35" t="s">
        <v>71</v>
      </c>
      <c r="B91" s="65" t="s">
        <v>72</v>
      </c>
      <c r="C91" s="36" t="s">
        <v>28</v>
      </c>
      <c r="D91" s="36" t="s">
        <v>28</v>
      </c>
      <c r="E91" s="157" t="s">
        <v>29</v>
      </c>
      <c r="F91" s="39">
        <f>SUM(F93:F97)</f>
        <v>5782.2300000000005</v>
      </c>
      <c r="G91" s="39">
        <f>G96</f>
        <v>1917.07</v>
      </c>
      <c r="H91" s="39">
        <f>H96</f>
        <v>33.154509592319911</v>
      </c>
      <c r="I91" s="41">
        <f>I96</f>
        <v>2933.9300000000003</v>
      </c>
      <c r="J91" s="41">
        <f>J96</f>
        <v>50.740458266101484</v>
      </c>
      <c r="K91" s="41">
        <v>4413</v>
      </c>
      <c r="L91" s="41">
        <f>L96</f>
        <v>76.319343920943993</v>
      </c>
      <c r="M91" s="41">
        <v>5500.7</v>
      </c>
      <c r="N91" s="41">
        <f>N96</f>
        <v>90.80735287250765</v>
      </c>
      <c r="O91" s="158"/>
    </row>
    <row r="92" spans="1:15" ht="18" customHeight="1" x14ac:dyDescent="0.25">
      <c r="A92" s="43"/>
      <c r="B92" s="66"/>
      <c r="C92" s="45"/>
      <c r="D92" s="45"/>
      <c r="E92" s="46" t="s">
        <v>30</v>
      </c>
      <c r="F92" s="73"/>
      <c r="G92" s="73"/>
      <c r="H92" s="50"/>
      <c r="I92" s="50"/>
      <c r="J92" s="50"/>
      <c r="K92" s="50"/>
      <c r="L92" s="50"/>
      <c r="M92" s="50"/>
      <c r="N92" s="50"/>
      <c r="O92" s="159"/>
    </row>
    <row r="93" spans="1:15" ht="26.45" customHeight="1" x14ac:dyDescent="0.25">
      <c r="A93" s="43"/>
      <c r="B93" s="66"/>
      <c r="C93" s="45"/>
      <c r="D93" s="45"/>
      <c r="E93" s="52" t="s">
        <v>31</v>
      </c>
      <c r="F93" s="75"/>
      <c r="G93" s="75"/>
      <c r="H93" s="41"/>
      <c r="I93" s="41"/>
      <c r="J93" s="41"/>
      <c r="K93" s="41"/>
      <c r="L93" s="41"/>
      <c r="M93" s="41"/>
      <c r="N93" s="41"/>
      <c r="O93" s="159"/>
    </row>
    <row r="94" spans="1:15" ht="26.25" customHeight="1" x14ac:dyDescent="0.25">
      <c r="A94" s="43"/>
      <c r="B94" s="66"/>
      <c r="C94" s="45"/>
      <c r="D94" s="45"/>
      <c r="E94" s="55" t="s">
        <v>32</v>
      </c>
      <c r="F94" s="147"/>
      <c r="G94" s="147"/>
      <c r="H94" s="147"/>
      <c r="I94" s="147"/>
      <c r="J94" s="147"/>
      <c r="K94" s="41"/>
      <c r="L94" s="41"/>
      <c r="M94" s="41"/>
      <c r="N94" s="41"/>
      <c r="O94" s="159"/>
    </row>
    <row r="95" spans="1:15" ht="23.25" customHeight="1" x14ac:dyDescent="0.25">
      <c r="A95" s="43"/>
      <c r="B95" s="66"/>
      <c r="C95" s="45"/>
      <c r="D95" s="45"/>
      <c r="E95" s="56" t="s">
        <v>33</v>
      </c>
      <c r="F95" s="147"/>
      <c r="G95" s="147"/>
      <c r="H95" s="54"/>
      <c r="I95" s="54"/>
      <c r="J95" s="54"/>
      <c r="K95" s="41"/>
      <c r="L95" s="41"/>
      <c r="M95" s="41"/>
      <c r="N95" s="41"/>
      <c r="O95" s="159"/>
    </row>
    <row r="96" spans="1:15" ht="18.75" customHeight="1" x14ac:dyDescent="0.25">
      <c r="A96" s="43"/>
      <c r="B96" s="66"/>
      <c r="C96" s="45"/>
      <c r="D96" s="45"/>
      <c r="E96" s="52" t="s">
        <v>34</v>
      </c>
      <c r="F96" s="57">
        <f>F104+F112+F127+F143+F151+F182+F190+F166</f>
        <v>5782.2300000000005</v>
      </c>
      <c r="G96" s="57">
        <f>G104+G112+G120+G127+G143+G151+G182</f>
        <v>1917.07</v>
      </c>
      <c r="H96" s="57">
        <f>G96/F96%</f>
        <v>33.154509592319911</v>
      </c>
      <c r="I96" s="57">
        <f>I206</f>
        <v>2933.9300000000003</v>
      </c>
      <c r="J96" s="57">
        <f>I96/F96%</f>
        <v>50.740458266101484</v>
      </c>
      <c r="K96" s="41">
        <v>4412.96</v>
      </c>
      <c r="L96" s="41">
        <f>K96/F96%</f>
        <v>76.319343920943993</v>
      </c>
      <c r="M96" s="41">
        <f>M104+M112+M127+M143+M151+M166+M182+M190</f>
        <v>5250.69</v>
      </c>
      <c r="N96" s="41">
        <f>M96/F96%</f>
        <v>90.80735287250765</v>
      </c>
      <c r="O96" s="159"/>
    </row>
    <row r="97" spans="1:15" ht="26.45" customHeight="1" x14ac:dyDescent="0.25">
      <c r="A97" s="58"/>
      <c r="B97" s="66"/>
      <c r="C97" s="59"/>
      <c r="D97" s="59"/>
      <c r="E97" s="56" t="s">
        <v>35</v>
      </c>
      <c r="F97" s="75"/>
      <c r="G97" s="75"/>
      <c r="H97" s="41"/>
      <c r="I97" s="41"/>
      <c r="J97" s="41"/>
      <c r="K97" s="41"/>
      <c r="L97" s="41"/>
      <c r="M97" s="41"/>
      <c r="N97" s="41"/>
      <c r="O97" s="160"/>
    </row>
    <row r="98" spans="1:15" ht="1.5" customHeight="1" x14ac:dyDescent="0.25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70"/>
    </row>
    <row r="99" spans="1:15" x14ac:dyDescent="0.25">
      <c r="A99" s="35" t="s">
        <v>73</v>
      </c>
      <c r="B99" s="65" t="s">
        <v>74</v>
      </c>
      <c r="C99" s="36" t="s">
        <v>75</v>
      </c>
      <c r="D99" s="36" t="s">
        <v>75</v>
      </c>
      <c r="E99" s="157" t="s">
        <v>29</v>
      </c>
      <c r="F99" s="39">
        <v>340</v>
      </c>
      <c r="G99" s="39">
        <f>SUM(G101:G105)</f>
        <v>0</v>
      </c>
      <c r="H99" s="161">
        <f>G99/F99%</f>
        <v>0</v>
      </c>
      <c r="I99" s="41">
        <f>SUM(I101:I105)</f>
        <v>2.2999999999999998</v>
      </c>
      <c r="J99" s="41">
        <f>SUM(J101:J105)</f>
        <v>0.67647058823529405</v>
      </c>
      <c r="K99" s="41">
        <f>K104</f>
        <v>308.83</v>
      </c>
      <c r="L99" s="41">
        <f>L104</f>
        <v>90.832352941176467</v>
      </c>
      <c r="M99" s="41">
        <f>M104</f>
        <v>335.3</v>
      </c>
      <c r="N99" s="41">
        <f>N104</f>
        <v>98.617647058823536</v>
      </c>
      <c r="O99" s="96" t="s">
        <v>66</v>
      </c>
    </row>
    <row r="100" spans="1:15" ht="18" customHeight="1" x14ac:dyDescent="0.25">
      <c r="A100" s="43"/>
      <c r="B100" s="66"/>
      <c r="C100" s="45"/>
      <c r="D100" s="45"/>
      <c r="E100" s="46" t="s">
        <v>30</v>
      </c>
      <c r="F100" s="73"/>
      <c r="G100" s="73"/>
      <c r="H100" s="50"/>
      <c r="I100" s="50"/>
      <c r="J100" s="50"/>
      <c r="K100" s="50"/>
      <c r="L100" s="50"/>
      <c r="M100" s="50"/>
      <c r="N100" s="50"/>
      <c r="O100" s="99"/>
    </row>
    <row r="101" spans="1:15" ht="23.25" customHeight="1" x14ac:dyDescent="0.25">
      <c r="A101" s="43"/>
      <c r="B101" s="66"/>
      <c r="C101" s="45"/>
      <c r="D101" s="45"/>
      <c r="E101" s="52" t="s">
        <v>31</v>
      </c>
      <c r="F101" s="75"/>
      <c r="G101" s="75"/>
      <c r="H101" s="41"/>
      <c r="I101" s="41"/>
      <c r="J101" s="41"/>
      <c r="K101" s="41"/>
      <c r="L101" s="41"/>
      <c r="M101" s="41"/>
      <c r="N101" s="41"/>
      <c r="O101" s="99"/>
    </row>
    <row r="102" spans="1:15" ht="21" customHeight="1" x14ac:dyDescent="0.25">
      <c r="A102" s="43"/>
      <c r="B102" s="66"/>
      <c r="C102" s="45"/>
      <c r="D102" s="45"/>
      <c r="E102" s="55" t="s">
        <v>32</v>
      </c>
      <c r="F102" s="75"/>
      <c r="G102" s="75"/>
      <c r="H102" s="41"/>
      <c r="I102" s="41"/>
      <c r="J102" s="41"/>
      <c r="K102" s="41"/>
      <c r="L102" s="41"/>
      <c r="M102" s="41"/>
      <c r="N102" s="41"/>
      <c r="O102" s="99"/>
    </row>
    <row r="103" spans="1:15" ht="24.75" customHeight="1" x14ac:dyDescent="0.25">
      <c r="A103" s="43"/>
      <c r="B103" s="66"/>
      <c r="C103" s="45"/>
      <c r="D103" s="45"/>
      <c r="E103" s="56" t="s">
        <v>33</v>
      </c>
      <c r="F103" s="75"/>
      <c r="G103" s="75"/>
      <c r="H103" s="41"/>
      <c r="I103" s="41"/>
      <c r="J103" s="41"/>
      <c r="K103" s="41"/>
      <c r="L103" s="41"/>
      <c r="M103" s="41"/>
      <c r="N103" s="41"/>
      <c r="O103" s="99"/>
    </row>
    <row r="104" spans="1:15" ht="26.45" customHeight="1" x14ac:dyDescent="0.25">
      <c r="A104" s="43"/>
      <c r="B104" s="66"/>
      <c r="C104" s="45"/>
      <c r="D104" s="45"/>
      <c r="E104" s="52" t="s">
        <v>34</v>
      </c>
      <c r="F104" s="57">
        <v>340</v>
      </c>
      <c r="G104" s="75"/>
      <c r="H104" s="161"/>
      <c r="I104" s="41">
        <v>2.2999999999999998</v>
      </c>
      <c r="J104" s="41">
        <f>I104/F104%</f>
        <v>0.67647058823529405</v>
      </c>
      <c r="K104" s="54">
        <v>308.83</v>
      </c>
      <c r="L104" s="54">
        <f>K104/F104%</f>
        <v>90.832352941176467</v>
      </c>
      <c r="M104" s="54">
        <v>335.3</v>
      </c>
      <c r="N104" s="54">
        <f>M104/F104%</f>
        <v>98.617647058823536</v>
      </c>
      <c r="O104" s="99"/>
    </row>
    <row r="105" spans="1:15" ht="26.45" customHeight="1" x14ac:dyDescent="0.25">
      <c r="A105" s="58"/>
      <c r="B105" s="66"/>
      <c r="C105" s="59"/>
      <c r="D105" s="59"/>
      <c r="E105" s="56" t="s">
        <v>35</v>
      </c>
      <c r="F105" s="75"/>
      <c r="G105" s="75"/>
      <c r="H105" s="41"/>
      <c r="I105" s="41"/>
      <c r="J105" s="41"/>
      <c r="K105" s="41"/>
      <c r="L105" s="41"/>
      <c r="M105" s="41"/>
      <c r="N105" s="41"/>
      <c r="O105" s="106"/>
    </row>
    <row r="106" spans="1:15" ht="21.75" customHeight="1" x14ac:dyDescent="0.25">
      <c r="A106" s="68" t="s">
        <v>76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70"/>
    </row>
    <row r="107" spans="1:15" ht="15.6" customHeight="1" x14ac:dyDescent="0.25">
      <c r="A107" s="35" t="s">
        <v>77</v>
      </c>
      <c r="B107" s="36" t="s">
        <v>78</v>
      </c>
      <c r="C107" s="36" t="s">
        <v>75</v>
      </c>
      <c r="D107" s="27" t="s">
        <v>79</v>
      </c>
      <c r="E107" s="37" t="s">
        <v>29</v>
      </c>
      <c r="F107" s="39">
        <f>SUM(F109:F113)</f>
        <v>20</v>
      </c>
      <c r="G107" s="39">
        <f>SUM(G109:G113)</f>
        <v>0</v>
      </c>
      <c r="H107" s="39"/>
      <c r="I107" s="39">
        <f>SUM(I109:I113)</f>
        <v>0</v>
      </c>
      <c r="J107" s="39"/>
      <c r="K107" s="39">
        <f>SUM(K109:K113)</f>
        <v>0</v>
      </c>
      <c r="L107" s="41">
        <v>0</v>
      </c>
      <c r="M107" s="39">
        <f>SUM(M109:M113)</f>
        <v>0</v>
      </c>
      <c r="N107" s="41">
        <v>0</v>
      </c>
      <c r="O107" s="71" t="s">
        <v>80</v>
      </c>
    </row>
    <row r="108" spans="1:15" ht="18" customHeight="1" x14ac:dyDescent="0.25">
      <c r="A108" s="72"/>
      <c r="B108" s="45"/>
      <c r="C108" s="45"/>
      <c r="D108" s="28"/>
      <c r="E108" s="46" t="s">
        <v>30</v>
      </c>
      <c r="F108" s="73"/>
      <c r="G108" s="73"/>
      <c r="H108" s="50"/>
      <c r="I108" s="50"/>
      <c r="J108" s="50"/>
      <c r="K108" s="50"/>
      <c r="L108" s="50"/>
      <c r="M108" s="50"/>
      <c r="N108" s="50"/>
      <c r="O108" s="74"/>
    </row>
    <row r="109" spans="1:15" ht="25.9" customHeight="1" x14ac:dyDescent="0.25">
      <c r="A109" s="72"/>
      <c r="B109" s="45"/>
      <c r="C109" s="45"/>
      <c r="D109" s="28"/>
      <c r="E109" s="52" t="s">
        <v>31</v>
      </c>
      <c r="F109" s="75"/>
      <c r="G109" s="75"/>
      <c r="H109" s="41"/>
      <c r="I109" s="41"/>
      <c r="J109" s="41"/>
      <c r="K109" s="41"/>
      <c r="L109" s="41"/>
      <c r="M109" s="41"/>
      <c r="N109" s="41"/>
      <c r="O109" s="74"/>
    </row>
    <row r="110" spans="1:15" ht="20.25" customHeight="1" x14ac:dyDescent="0.25">
      <c r="A110" s="72"/>
      <c r="B110" s="45"/>
      <c r="C110" s="45"/>
      <c r="D110" s="28"/>
      <c r="E110" s="55" t="s">
        <v>32</v>
      </c>
      <c r="F110" s="75"/>
      <c r="G110" s="75"/>
      <c r="H110" s="41"/>
      <c r="I110" s="41"/>
      <c r="J110" s="41"/>
      <c r="K110" s="41"/>
      <c r="L110" s="41"/>
      <c r="M110" s="41"/>
      <c r="N110" s="41"/>
      <c r="O110" s="74"/>
    </row>
    <row r="111" spans="1:15" ht="24" customHeight="1" x14ac:dyDescent="0.25">
      <c r="A111" s="72"/>
      <c r="B111" s="45"/>
      <c r="C111" s="45"/>
      <c r="D111" s="28"/>
      <c r="E111" s="56" t="s">
        <v>33</v>
      </c>
      <c r="F111" s="75"/>
      <c r="G111" s="75"/>
      <c r="H111" s="41"/>
      <c r="I111" s="41"/>
      <c r="J111" s="41"/>
      <c r="K111" s="41"/>
      <c r="L111" s="41"/>
      <c r="M111" s="41"/>
      <c r="N111" s="41"/>
      <c r="O111" s="74"/>
    </row>
    <row r="112" spans="1:15" ht="25.9" customHeight="1" x14ac:dyDescent="0.25">
      <c r="A112" s="72"/>
      <c r="B112" s="45"/>
      <c r="C112" s="45"/>
      <c r="D112" s="28"/>
      <c r="E112" s="52" t="s">
        <v>34</v>
      </c>
      <c r="F112" s="76">
        <v>20</v>
      </c>
      <c r="G112" s="75">
        <v>0</v>
      </c>
      <c r="H112" s="161"/>
      <c r="I112" s="41">
        <v>0</v>
      </c>
      <c r="J112" s="41"/>
      <c r="K112" s="41">
        <v>0</v>
      </c>
      <c r="L112" s="41">
        <v>0</v>
      </c>
      <c r="M112" s="41">
        <v>0</v>
      </c>
      <c r="N112" s="41">
        <v>0</v>
      </c>
      <c r="O112" s="74"/>
    </row>
    <row r="113" spans="1:15" ht="15" customHeight="1" x14ac:dyDescent="0.25">
      <c r="A113" s="77"/>
      <c r="B113" s="59"/>
      <c r="C113" s="59"/>
      <c r="D113" s="30"/>
      <c r="E113" s="56" t="s">
        <v>35</v>
      </c>
      <c r="F113" s="75"/>
      <c r="G113" s="75"/>
      <c r="H113" s="41"/>
      <c r="I113" s="41"/>
      <c r="J113" s="41"/>
      <c r="K113" s="41"/>
      <c r="L113" s="41"/>
      <c r="M113" s="41"/>
      <c r="N113" s="41"/>
      <c r="O113" s="78"/>
    </row>
    <row r="114" spans="1:15" ht="1.5" customHeight="1" x14ac:dyDescent="0.25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70"/>
    </row>
    <row r="115" spans="1:15" ht="15.75" hidden="1" customHeight="1" x14ac:dyDescent="0.25">
      <c r="A115" s="35" t="s">
        <v>81</v>
      </c>
      <c r="B115" s="36" t="s">
        <v>82</v>
      </c>
      <c r="C115" s="36" t="s">
        <v>75</v>
      </c>
      <c r="D115" s="27" t="s">
        <v>79</v>
      </c>
      <c r="E115" s="37" t="s">
        <v>29</v>
      </c>
      <c r="F115" s="39">
        <f>SUM(F117:F121)</f>
        <v>0</v>
      </c>
      <c r="G115" s="39"/>
      <c r="H115" s="161"/>
      <c r="I115" s="41"/>
      <c r="J115" s="41"/>
      <c r="K115" s="40"/>
      <c r="L115" s="41"/>
      <c r="M115" s="40"/>
      <c r="N115" s="41"/>
      <c r="O115" s="42"/>
    </row>
    <row r="116" spans="1:15" ht="15.75" hidden="1" customHeight="1" x14ac:dyDescent="0.25">
      <c r="A116" s="72"/>
      <c r="B116" s="45"/>
      <c r="C116" s="45"/>
      <c r="D116" s="28"/>
      <c r="E116" s="46" t="s">
        <v>30</v>
      </c>
      <c r="F116" s="73"/>
      <c r="G116" s="73"/>
      <c r="H116" s="50"/>
      <c r="I116" s="50"/>
      <c r="J116" s="50"/>
      <c r="K116" s="50"/>
      <c r="L116" s="50"/>
      <c r="M116" s="50"/>
      <c r="N116" s="50"/>
      <c r="O116" s="51"/>
    </row>
    <row r="117" spans="1:15" ht="15.75" hidden="1" customHeight="1" x14ac:dyDescent="0.25">
      <c r="A117" s="72"/>
      <c r="B117" s="45"/>
      <c r="C117" s="45"/>
      <c r="D117" s="28"/>
      <c r="E117" s="52" t="s">
        <v>31</v>
      </c>
      <c r="F117" s="75"/>
      <c r="G117" s="75"/>
      <c r="H117" s="41"/>
      <c r="I117" s="41"/>
      <c r="J117" s="41"/>
      <c r="K117" s="41"/>
      <c r="L117" s="41"/>
      <c r="M117" s="41"/>
      <c r="N117" s="41"/>
      <c r="O117" s="51"/>
    </row>
    <row r="118" spans="1:15" ht="15.75" hidden="1" customHeight="1" x14ac:dyDescent="0.25">
      <c r="A118" s="72"/>
      <c r="B118" s="45"/>
      <c r="C118" s="45"/>
      <c r="D118" s="28"/>
      <c r="E118" s="55" t="s">
        <v>32</v>
      </c>
      <c r="F118" s="75"/>
      <c r="G118" s="75"/>
      <c r="H118" s="41"/>
      <c r="I118" s="41"/>
      <c r="J118" s="41"/>
      <c r="K118" s="41"/>
      <c r="L118" s="41"/>
      <c r="M118" s="41"/>
      <c r="N118" s="41"/>
      <c r="O118" s="51"/>
    </row>
    <row r="119" spans="1:15" ht="15.75" hidden="1" customHeight="1" x14ac:dyDescent="0.25">
      <c r="A119" s="72"/>
      <c r="B119" s="45"/>
      <c r="C119" s="45"/>
      <c r="D119" s="28"/>
      <c r="E119" s="56" t="s">
        <v>33</v>
      </c>
      <c r="F119" s="75"/>
      <c r="G119" s="75"/>
      <c r="H119" s="41"/>
      <c r="I119" s="41"/>
      <c r="J119" s="41"/>
      <c r="K119" s="41"/>
      <c r="L119" s="41"/>
      <c r="M119" s="41"/>
      <c r="N119" s="41"/>
      <c r="O119" s="51"/>
    </row>
    <row r="120" spans="1:15" ht="15.75" hidden="1" customHeight="1" x14ac:dyDescent="0.25">
      <c r="A120" s="72"/>
      <c r="B120" s="45"/>
      <c r="C120" s="45"/>
      <c r="D120" s="28"/>
      <c r="E120" s="52" t="s">
        <v>34</v>
      </c>
      <c r="F120" s="76">
        <v>0</v>
      </c>
      <c r="G120" s="75"/>
      <c r="H120" s="161"/>
      <c r="I120" s="41"/>
      <c r="J120" s="41"/>
      <c r="K120" s="40"/>
      <c r="L120" s="41"/>
      <c r="M120" s="40"/>
      <c r="N120" s="41"/>
      <c r="O120" s="51"/>
    </row>
    <row r="121" spans="1:15" ht="15.75" hidden="1" customHeight="1" x14ac:dyDescent="0.25">
      <c r="A121" s="77"/>
      <c r="B121" s="59"/>
      <c r="C121" s="59"/>
      <c r="D121" s="30"/>
      <c r="E121" s="56" t="s">
        <v>35</v>
      </c>
      <c r="F121" s="75"/>
      <c r="G121" s="75"/>
      <c r="H121" s="41"/>
      <c r="I121" s="41"/>
      <c r="J121" s="41"/>
      <c r="K121" s="41"/>
      <c r="L121" s="41"/>
      <c r="M121" s="41"/>
      <c r="N121" s="41"/>
      <c r="O121" s="60"/>
    </row>
    <row r="122" spans="1:15" ht="15.75" customHeight="1" x14ac:dyDescent="0.25">
      <c r="A122" s="35" t="s">
        <v>83</v>
      </c>
      <c r="B122" s="65" t="s">
        <v>84</v>
      </c>
      <c r="C122" s="36" t="s">
        <v>85</v>
      </c>
      <c r="D122" s="36" t="s">
        <v>85</v>
      </c>
      <c r="E122" s="157" t="s">
        <v>29</v>
      </c>
      <c r="F122" s="39">
        <f>SUM(F124:F128)</f>
        <v>510.17</v>
      </c>
      <c r="G122" s="39"/>
      <c r="H122" s="41"/>
      <c r="I122" s="41">
        <f t="shared" ref="I122:N122" si="3">I127</f>
        <v>63.49</v>
      </c>
      <c r="J122" s="41">
        <f t="shared" si="3"/>
        <v>12.444871317404003</v>
      </c>
      <c r="K122" s="162">
        <f t="shared" si="3"/>
        <v>510.16</v>
      </c>
      <c r="L122" s="162">
        <f t="shared" si="3"/>
        <v>99.998039869063263</v>
      </c>
      <c r="M122" s="162">
        <f t="shared" si="3"/>
        <v>510.16</v>
      </c>
      <c r="N122" s="162">
        <f t="shared" si="3"/>
        <v>99.998039869063263</v>
      </c>
      <c r="O122" s="91"/>
    </row>
    <row r="123" spans="1:15" ht="15.6" customHeight="1" x14ac:dyDescent="0.25">
      <c r="A123" s="43"/>
      <c r="B123" s="66"/>
      <c r="C123" s="45"/>
      <c r="D123" s="45"/>
      <c r="E123" s="46" t="s">
        <v>30</v>
      </c>
      <c r="F123" s="47"/>
      <c r="G123" s="47"/>
      <c r="H123" s="50"/>
      <c r="I123" s="50"/>
      <c r="J123" s="50"/>
      <c r="K123" s="163"/>
      <c r="L123" s="163"/>
      <c r="M123" s="163"/>
      <c r="N123" s="163"/>
      <c r="O123" s="91"/>
    </row>
    <row r="124" spans="1:15" ht="30" customHeight="1" x14ac:dyDescent="0.25">
      <c r="A124" s="43"/>
      <c r="B124" s="66"/>
      <c r="C124" s="45"/>
      <c r="D124" s="45"/>
      <c r="E124" s="52" t="s">
        <v>31</v>
      </c>
      <c r="F124" s="40"/>
      <c r="G124" s="40"/>
      <c r="H124" s="41"/>
      <c r="I124" s="41"/>
      <c r="J124" s="41"/>
      <c r="K124" s="162"/>
      <c r="L124" s="162"/>
      <c r="M124" s="162"/>
      <c r="N124" s="162"/>
      <c r="O124" s="91"/>
    </row>
    <row r="125" spans="1:15" ht="27.75" customHeight="1" x14ac:dyDescent="0.25">
      <c r="A125" s="43"/>
      <c r="B125" s="66"/>
      <c r="C125" s="45"/>
      <c r="D125" s="45"/>
      <c r="E125" s="55" t="s">
        <v>32</v>
      </c>
      <c r="F125" s="40"/>
      <c r="G125" s="40"/>
      <c r="H125" s="41"/>
      <c r="I125" s="41"/>
      <c r="J125" s="41"/>
      <c r="K125" s="162"/>
      <c r="L125" s="162"/>
      <c r="M125" s="162"/>
      <c r="N125" s="162"/>
      <c r="O125" s="91"/>
    </row>
    <row r="126" spans="1:15" ht="27.6" customHeight="1" x14ac:dyDescent="0.25">
      <c r="A126" s="43"/>
      <c r="B126" s="66"/>
      <c r="C126" s="45"/>
      <c r="D126" s="45"/>
      <c r="E126" s="85" t="s">
        <v>33</v>
      </c>
      <c r="F126" s="40"/>
      <c r="G126" s="40"/>
      <c r="H126" s="41"/>
      <c r="I126" s="41"/>
      <c r="J126" s="41"/>
      <c r="K126" s="162"/>
      <c r="L126" s="162"/>
      <c r="M126" s="162"/>
      <c r="N126" s="162"/>
      <c r="O126" s="91"/>
    </row>
    <row r="127" spans="1:15" ht="22.5" customHeight="1" x14ac:dyDescent="0.25">
      <c r="A127" s="43"/>
      <c r="B127" s="66"/>
      <c r="C127" s="45"/>
      <c r="D127" s="45"/>
      <c r="E127" s="52" t="s">
        <v>34</v>
      </c>
      <c r="F127" s="164">
        <v>510.17</v>
      </c>
      <c r="G127" s="53"/>
      <c r="H127" s="54"/>
      <c r="I127" s="41">
        <v>63.49</v>
      </c>
      <c r="J127" s="41">
        <f>I127/F127%</f>
        <v>12.444871317404003</v>
      </c>
      <c r="K127" s="162">
        <v>510.16</v>
      </c>
      <c r="L127" s="162">
        <f>K127/F127%</f>
        <v>99.998039869063263</v>
      </c>
      <c r="M127" s="162">
        <v>510.16</v>
      </c>
      <c r="N127" s="162">
        <f>M127/F127%</f>
        <v>99.998039869063263</v>
      </c>
      <c r="O127" s="91"/>
    </row>
    <row r="128" spans="1:15" ht="27.6" customHeight="1" x14ac:dyDescent="0.25">
      <c r="A128" s="58"/>
      <c r="B128" s="66"/>
      <c r="C128" s="59"/>
      <c r="D128" s="59"/>
      <c r="E128" s="56" t="s">
        <v>35</v>
      </c>
      <c r="F128" s="40"/>
      <c r="G128" s="40"/>
      <c r="H128" s="41"/>
      <c r="I128" s="41"/>
      <c r="J128" s="41"/>
      <c r="K128" s="162"/>
      <c r="L128" s="162"/>
      <c r="M128" s="162"/>
      <c r="N128" s="162"/>
      <c r="O128" s="91"/>
    </row>
    <row r="129" spans="1:15" ht="29.25" customHeight="1" x14ac:dyDescent="0.25">
      <c r="A129" s="165" t="s">
        <v>86</v>
      </c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7"/>
    </row>
    <row r="130" spans="1:15" ht="21" hidden="1" customHeight="1" x14ac:dyDescent="0.25">
      <c r="A130" s="35" t="s">
        <v>87</v>
      </c>
      <c r="B130" s="65" t="s">
        <v>88</v>
      </c>
      <c r="C130" s="36" t="s">
        <v>28</v>
      </c>
      <c r="D130" s="36" t="s">
        <v>89</v>
      </c>
      <c r="E130" s="157" t="s">
        <v>29</v>
      </c>
      <c r="F130" s="39">
        <f>SUM(F132:F136)</f>
        <v>0</v>
      </c>
      <c r="G130" s="39"/>
      <c r="H130" s="54"/>
      <c r="I130" s="41"/>
      <c r="J130" s="41"/>
      <c r="K130" s="41"/>
      <c r="L130" s="41"/>
      <c r="M130" s="41"/>
      <c r="N130" s="41"/>
      <c r="O130" s="168"/>
    </row>
    <row r="131" spans="1:15" ht="21" hidden="1" customHeight="1" x14ac:dyDescent="0.25">
      <c r="A131" s="43"/>
      <c r="B131" s="66"/>
      <c r="C131" s="45"/>
      <c r="D131" s="45"/>
      <c r="E131" s="46" t="s">
        <v>30</v>
      </c>
      <c r="F131" s="47"/>
      <c r="G131" s="47"/>
      <c r="H131" s="50"/>
      <c r="I131" s="50"/>
      <c r="J131" s="50"/>
      <c r="K131" s="50"/>
      <c r="L131" s="50"/>
      <c r="M131" s="50"/>
      <c r="N131" s="50"/>
      <c r="O131" s="169"/>
    </row>
    <row r="132" spans="1:15" ht="21" hidden="1" customHeight="1" x14ac:dyDescent="0.25">
      <c r="A132" s="43"/>
      <c r="B132" s="66"/>
      <c r="C132" s="45"/>
      <c r="D132" s="45"/>
      <c r="E132" s="52" t="s">
        <v>31</v>
      </c>
      <c r="F132" s="40"/>
      <c r="G132" s="40"/>
      <c r="H132" s="41"/>
      <c r="I132" s="41"/>
      <c r="J132" s="41"/>
      <c r="K132" s="41"/>
      <c r="L132" s="41"/>
      <c r="M132" s="41"/>
      <c r="N132" s="41"/>
      <c r="O132" s="169"/>
    </row>
    <row r="133" spans="1:15" ht="21" hidden="1" customHeight="1" x14ac:dyDescent="0.25">
      <c r="A133" s="43"/>
      <c r="B133" s="66"/>
      <c r="C133" s="45"/>
      <c r="D133" s="45"/>
      <c r="E133" s="55" t="s">
        <v>32</v>
      </c>
      <c r="F133" s="40"/>
      <c r="G133" s="40"/>
      <c r="H133" s="41"/>
      <c r="I133" s="41"/>
      <c r="J133" s="41"/>
      <c r="K133" s="41"/>
      <c r="L133" s="41"/>
      <c r="M133" s="41"/>
      <c r="N133" s="41"/>
      <c r="O133" s="169"/>
    </row>
    <row r="134" spans="1:15" ht="21" hidden="1" customHeight="1" x14ac:dyDescent="0.25">
      <c r="A134" s="43"/>
      <c r="B134" s="66"/>
      <c r="C134" s="45"/>
      <c r="D134" s="45"/>
      <c r="E134" s="56" t="s">
        <v>33</v>
      </c>
      <c r="F134" s="40"/>
      <c r="G134" s="40"/>
      <c r="H134" s="41"/>
      <c r="I134" s="41"/>
      <c r="J134" s="41"/>
      <c r="K134" s="41"/>
      <c r="L134" s="41"/>
      <c r="M134" s="41"/>
      <c r="N134" s="41"/>
      <c r="O134" s="169"/>
    </row>
    <row r="135" spans="1:15" ht="21" hidden="1" customHeight="1" x14ac:dyDescent="0.25">
      <c r="A135" s="43"/>
      <c r="B135" s="66"/>
      <c r="C135" s="45"/>
      <c r="D135" s="45"/>
      <c r="E135" s="52" t="s">
        <v>34</v>
      </c>
      <c r="F135" s="83">
        <v>0</v>
      </c>
      <c r="G135" s="53"/>
      <c r="H135" s="54"/>
      <c r="I135" s="41"/>
      <c r="J135" s="41"/>
      <c r="K135" s="41"/>
      <c r="L135" s="41"/>
      <c r="M135" s="41"/>
      <c r="N135" s="41"/>
      <c r="O135" s="169"/>
    </row>
    <row r="136" spans="1:15" ht="21" hidden="1" customHeight="1" x14ac:dyDescent="0.25">
      <c r="A136" s="58"/>
      <c r="B136" s="66"/>
      <c r="C136" s="59"/>
      <c r="D136" s="59"/>
      <c r="E136" s="56" t="s">
        <v>35</v>
      </c>
      <c r="F136" s="40"/>
      <c r="G136" s="40"/>
      <c r="H136" s="41"/>
      <c r="I136" s="41"/>
      <c r="J136" s="41"/>
      <c r="K136" s="41"/>
      <c r="L136" s="41"/>
      <c r="M136" s="41"/>
      <c r="N136" s="41"/>
      <c r="O136" s="169"/>
    </row>
    <row r="137" spans="1:15" ht="21" hidden="1" customHeight="1" x14ac:dyDescent="0.25">
      <c r="A137" s="170"/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2"/>
    </row>
    <row r="138" spans="1:15" ht="21" customHeight="1" x14ac:dyDescent="0.25">
      <c r="A138" s="35" t="s">
        <v>90</v>
      </c>
      <c r="B138" s="36" t="s">
        <v>91</v>
      </c>
      <c r="C138" s="36" t="s">
        <v>92</v>
      </c>
      <c r="D138" s="36" t="s">
        <v>93</v>
      </c>
      <c r="E138" s="37" t="s">
        <v>29</v>
      </c>
      <c r="F138" s="39">
        <f>SUM(F140:F144)</f>
        <v>85</v>
      </c>
      <c r="G138" s="39">
        <v>85</v>
      </c>
      <c r="H138" s="41">
        <v>100</v>
      </c>
      <c r="I138" s="41">
        <v>85</v>
      </c>
      <c r="J138" s="41">
        <v>100</v>
      </c>
      <c r="K138" s="41">
        <v>85</v>
      </c>
      <c r="L138" s="41">
        <v>100</v>
      </c>
      <c r="M138" s="41">
        <f>M143</f>
        <v>114.26</v>
      </c>
      <c r="N138" s="41">
        <f>N143</f>
        <v>134.42352941176472</v>
      </c>
      <c r="O138" s="173" t="s">
        <v>94</v>
      </c>
    </row>
    <row r="139" spans="1:15" ht="16.5" customHeight="1" x14ac:dyDescent="0.25">
      <c r="A139" s="72"/>
      <c r="B139" s="45"/>
      <c r="C139" s="45"/>
      <c r="D139" s="45"/>
      <c r="E139" s="46" t="s">
        <v>30</v>
      </c>
      <c r="F139" s="47"/>
      <c r="G139" s="47"/>
      <c r="H139" s="50"/>
      <c r="I139" s="50"/>
      <c r="J139" s="50"/>
      <c r="K139" s="50"/>
      <c r="L139" s="50"/>
      <c r="M139" s="50"/>
      <c r="N139" s="50"/>
      <c r="O139" s="173"/>
    </row>
    <row r="140" spans="1:15" ht="19.149999999999999" customHeight="1" x14ac:dyDescent="0.25">
      <c r="A140" s="72"/>
      <c r="B140" s="45"/>
      <c r="C140" s="45"/>
      <c r="D140" s="45"/>
      <c r="E140" s="52" t="s">
        <v>31</v>
      </c>
      <c r="F140" s="40"/>
      <c r="G140" s="40"/>
      <c r="H140" s="41"/>
      <c r="I140" s="41"/>
      <c r="J140" s="41"/>
      <c r="K140" s="41"/>
      <c r="L140" s="41"/>
      <c r="M140" s="41"/>
      <c r="N140" s="41"/>
      <c r="O140" s="173"/>
    </row>
    <row r="141" spans="1:15" ht="28.15" customHeight="1" x14ac:dyDescent="0.25">
      <c r="A141" s="72"/>
      <c r="B141" s="45"/>
      <c r="C141" s="45"/>
      <c r="D141" s="45"/>
      <c r="E141" s="55" t="s">
        <v>32</v>
      </c>
      <c r="F141" s="40"/>
      <c r="G141" s="40"/>
      <c r="H141" s="41"/>
      <c r="I141" s="41"/>
      <c r="J141" s="41"/>
      <c r="K141" s="41"/>
      <c r="L141" s="41"/>
      <c r="M141" s="41"/>
      <c r="N141" s="41"/>
      <c r="O141" s="173"/>
    </row>
    <row r="142" spans="1:15" ht="27" customHeight="1" x14ac:dyDescent="0.25">
      <c r="A142" s="72"/>
      <c r="B142" s="45"/>
      <c r="C142" s="45"/>
      <c r="D142" s="45"/>
      <c r="E142" s="56" t="s">
        <v>33</v>
      </c>
      <c r="F142" s="40"/>
      <c r="G142" s="40"/>
      <c r="H142" s="41"/>
      <c r="I142" s="41"/>
      <c r="J142" s="41"/>
      <c r="K142" s="41"/>
      <c r="L142" s="41"/>
      <c r="M142" s="41"/>
      <c r="N142" s="41"/>
      <c r="O142" s="173"/>
    </row>
    <row r="143" spans="1:15" ht="25.9" customHeight="1" x14ac:dyDescent="0.25">
      <c r="A143" s="72"/>
      <c r="B143" s="45"/>
      <c r="C143" s="45"/>
      <c r="D143" s="45"/>
      <c r="E143" s="52" t="s">
        <v>34</v>
      </c>
      <c r="F143" s="67">
        <v>85</v>
      </c>
      <c r="G143" s="53">
        <v>85</v>
      </c>
      <c r="H143" s="54">
        <v>100</v>
      </c>
      <c r="I143" s="53">
        <v>85</v>
      </c>
      <c r="J143" s="54">
        <v>100</v>
      </c>
      <c r="K143" s="53">
        <v>85</v>
      </c>
      <c r="L143" s="54">
        <v>100</v>
      </c>
      <c r="M143" s="53">
        <f>85+29.26</f>
        <v>114.26</v>
      </c>
      <c r="N143" s="54">
        <f>M143/F143%</f>
        <v>134.42352941176472</v>
      </c>
      <c r="O143" s="173"/>
    </row>
    <row r="144" spans="1:15" ht="25.9" customHeight="1" x14ac:dyDescent="0.25">
      <c r="A144" s="72"/>
      <c r="B144" s="45"/>
      <c r="C144" s="45"/>
      <c r="D144" s="45"/>
      <c r="E144" s="55" t="s">
        <v>35</v>
      </c>
      <c r="F144" s="174"/>
      <c r="G144" s="174"/>
      <c r="H144" s="124"/>
      <c r="I144" s="124"/>
      <c r="J144" s="124"/>
      <c r="K144" s="124"/>
      <c r="L144" s="124"/>
      <c r="M144" s="124"/>
      <c r="N144" s="124"/>
      <c r="O144" s="173"/>
    </row>
    <row r="145" spans="1:15" ht="33" customHeight="1" x14ac:dyDescent="0.25">
      <c r="A145" s="87" t="s">
        <v>95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25.9" customHeight="1" x14ac:dyDescent="0.25">
      <c r="A146" s="72" t="s">
        <v>96</v>
      </c>
      <c r="B146" s="59" t="s">
        <v>97</v>
      </c>
      <c r="C146" s="45" t="s">
        <v>98</v>
      </c>
      <c r="D146" s="45" t="s">
        <v>98</v>
      </c>
      <c r="E146" s="175" t="s">
        <v>29</v>
      </c>
      <c r="F146" s="176">
        <f>SUM(F148:F152)</f>
        <v>4653.5600000000004</v>
      </c>
      <c r="G146" s="176">
        <f>SUM(G148:G152)</f>
        <v>1832.07</v>
      </c>
      <c r="H146" s="177">
        <f>G146/F146%</f>
        <v>39.369214107049224</v>
      </c>
      <c r="I146" s="178">
        <f>I151</f>
        <v>2693.8</v>
      </c>
      <c r="J146" s="178">
        <f>SUM(J148:J152)</f>
        <v>57.88686510972245</v>
      </c>
      <c r="K146" s="178">
        <f>K151</f>
        <v>3412.63</v>
      </c>
      <c r="L146" s="178">
        <f>L151</f>
        <v>73.333748785875756</v>
      </c>
      <c r="M146" s="178">
        <f>M151</f>
        <v>4183.3999999999996</v>
      </c>
      <c r="N146" s="178">
        <f>N151</f>
        <v>89.89676720618192</v>
      </c>
      <c r="O146" s="173" t="s">
        <v>99</v>
      </c>
    </row>
    <row r="147" spans="1:15" ht="14.45" customHeight="1" x14ac:dyDescent="0.25">
      <c r="A147" s="43"/>
      <c r="B147" s="66"/>
      <c r="C147" s="45"/>
      <c r="D147" s="45"/>
      <c r="E147" s="46" t="s">
        <v>30</v>
      </c>
      <c r="F147" s="47"/>
      <c r="G147" s="47"/>
      <c r="H147" s="50"/>
      <c r="I147" s="50"/>
      <c r="J147" s="50"/>
      <c r="K147" s="50"/>
      <c r="L147" s="50"/>
      <c r="M147" s="50"/>
      <c r="N147" s="50"/>
      <c r="O147" s="173"/>
    </row>
    <row r="148" spans="1:15" ht="16.149999999999999" customHeight="1" x14ac:dyDescent="0.25">
      <c r="A148" s="43"/>
      <c r="B148" s="66"/>
      <c r="C148" s="45"/>
      <c r="D148" s="45"/>
      <c r="E148" s="52" t="s">
        <v>31</v>
      </c>
      <c r="F148" s="40"/>
      <c r="G148" s="40"/>
      <c r="H148" s="41"/>
      <c r="I148" s="41"/>
      <c r="J148" s="41"/>
      <c r="K148" s="41"/>
      <c r="L148" s="41"/>
      <c r="M148" s="41"/>
      <c r="N148" s="41"/>
      <c r="O148" s="173"/>
    </row>
    <row r="149" spans="1:15" ht="18" customHeight="1" x14ac:dyDescent="0.25">
      <c r="A149" s="43"/>
      <c r="B149" s="66"/>
      <c r="C149" s="45"/>
      <c r="D149" s="45"/>
      <c r="E149" s="84" t="s">
        <v>32</v>
      </c>
      <c r="F149" s="40"/>
      <c r="G149" s="40"/>
      <c r="H149" s="41"/>
      <c r="I149" s="41"/>
      <c r="J149" s="41"/>
      <c r="K149" s="41"/>
      <c r="L149" s="41"/>
      <c r="M149" s="41"/>
      <c r="N149" s="41"/>
      <c r="O149" s="173"/>
    </row>
    <row r="150" spans="1:15" ht="27" customHeight="1" x14ac:dyDescent="0.25">
      <c r="A150" s="43"/>
      <c r="B150" s="66"/>
      <c r="C150" s="45"/>
      <c r="D150" s="45"/>
      <c r="E150" s="56" t="s">
        <v>33</v>
      </c>
      <c r="F150" s="40"/>
      <c r="G150" s="40"/>
      <c r="H150" s="41"/>
      <c r="I150" s="41"/>
      <c r="J150" s="41"/>
      <c r="K150" s="41"/>
      <c r="L150" s="41"/>
      <c r="M150" s="41"/>
      <c r="N150" s="41"/>
      <c r="O150" s="173"/>
    </row>
    <row r="151" spans="1:15" ht="19.5" customHeight="1" x14ac:dyDescent="0.25">
      <c r="A151" s="43"/>
      <c r="B151" s="66"/>
      <c r="C151" s="45"/>
      <c r="D151" s="45"/>
      <c r="E151" s="52" t="s">
        <v>34</v>
      </c>
      <c r="F151" s="83">
        <v>4653.5600000000004</v>
      </c>
      <c r="G151" s="179">
        <v>1832.07</v>
      </c>
      <c r="H151" s="54">
        <f>G151/F151%</f>
        <v>39.369214107049224</v>
      </c>
      <c r="I151" s="54">
        <v>2693.8</v>
      </c>
      <c r="J151" s="54">
        <f>I151/F151%</f>
        <v>57.88686510972245</v>
      </c>
      <c r="K151" s="41">
        <v>3412.63</v>
      </c>
      <c r="L151" s="41">
        <f>K151/F151%</f>
        <v>73.333748785875756</v>
      </c>
      <c r="M151" s="41">
        <v>4183.3999999999996</v>
      </c>
      <c r="N151" s="41">
        <f>M151/F151%</f>
        <v>89.89676720618192</v>
      </c>
      <c r="O151" s="173"/>
    </row>
    <row r="152" spans="1:15" ht="22.5" customHeight="1" x14ac:dyDescent="0.25">
      <c r="A152" s="58"/>
      <c r="B152" s="66"/>
      <c r="C152" s="59"/>
      <c r="D152" s="59"/>
      <c r="E152" s="56" t="s">
        <v>35</v>
      </c>
      <c r="F152" s="40"/>
      <c r="G152" s="40"/>
      <c r="H152" s="41"/>
      <c r="I152" s="41"/>
      <c r="J152" s="41"/>
      <c r="K152" s="41"/>
      <c r="L152" s="41"/>
      <c r="M152" s="41"/>
      <c r="N152" s="41"/>
      <c r="O152" s="173"/>
    </row>
    <row r="153" spans="1:15" ht="33" customHeight="1" x14ac:dyDescent="0.25">
      <c r="A153" s="180" t="s">
        <v>100</v>
      </c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2"/>
    </row>
    <row r="154" spans="1:15" ht="33" hidden="1" customHeight="1" x14ac:dyDescent="0.25">
      <c r="A154" s="35" t="s">
        <v>101</v>
      </c>
      <c r="B154" s="36" t="s">
        <v>102</v>
      </c>
      <c r="C154" s="36" t="s">
        <v>103</v>
      </c>
      <c r="D154" s="36" t="s">
        <v>79</v>
      </c>
      <c r="E154" s="37" t="s">
        <v>29</v>
      </c>
      <c r="F154" s="39"/>
      <c r="G154" s="39">
        <f>SUM(G156:G160)</f>
        <v>0</v>
      </c>
      <c r="H154" s="41" t="e">
        <f>G154/F154%</f>
        <v>#DIV/0!</v>
      </c>
      <c r="I154" s="40">
        <f>SUM(I156:I160)</f>
        <v>0</v>
      </c>
      <c r="J154" s="40" t="e">
        <f>SUM(J156:J160)</f>
        <v>#DIV/0!</v>
      </c>
      <c r="K154" s="40">
        <f>K159</f>
        <v>39.834899999999998</v>
      </c>
      <c r="L154" s="41" t="e">
        <f>L159</f>
        <v>#DIV/0!</v>
      </c>
      <c r="M154" s="40">
        <f>M159</f>
        <v>39.834899999999998</v>
      </c>
      <c r="N154" s="41" t="e">
        <f>N159</f>
        <v>#DIV/0!</v>
      </c>
      <c r="O154" s="183"/>
    </row>
    <row r="155" spans="1:15" ht="33" hidden="1" customHeight="1" x14ac:dyDescent="0.25">
      <c r="A155" s="72"/>
      <c r="B155" s="45"/>
      <c r="C155" s="45"/>
      <c r="D155" s="45"/>
      <c r="E155" s="46" t="s">
        <v>30</v>
      </c>
      <c r="F155" s="73"/>
      <c r="G155" s="47"/>
      <c r="H155" s="50"/>
      <c r="I155" s="50"/>
      <c r="J155" s="50"/>
      <c r="K155" s="50"/>
      <c r="L155" s="50"/>
      <c r="M155" s="50"/>
      <c r="N155" s="50"/>
      <c r="O155" s="183"/>
    </row>
    <row r="156" spans="1:15" ht="33" hidden="1" customHeight="1" x14ac:dyDescent="0.25">
      <c r="A156" s="72"/>
      <c r="B156" s="45"/>
      <c r="C156" s="45"/>
      <c r="D156" s="45"/>
      <c r="E156" s="52" t="s">
        <v>31</v>
      </c>
      <c r="F156" s="75"/>
      <c r="G156" s="40"/>
      <c r="H156" s="41"/>
      <c r="I156" s="41"/>
      <c r="J156" s="41"/>
      <c r="K156" s="41"/>
      <c r="L156" s="41"/>
      <c r="M156" s="41"/>
      <c r="N156" s="41"/>
      <c r="O156" s="183"/>
    </row>
    <row r="157" spans="1:15" ht="33" hidden="1" customHeight="1" x14ac:dyDescent="0.25">
      <c r="A157" s="72"/>
      <c r="B157" s="45"/>
      <c r="C157" s="45"/>
      <c r="D157" s="45"/>
      <c r="E157" s="84" t="s">
        <v>32</v>
      </c>
      <c r="F157" s="75"/>
      <c r="G157" s="40"/>
      <c r="H157" s="41"/>
      <c r="I157" s="41"/>
      <c r="J157" s="41"/>
      <c r="K157" s="41"/>
      <c r="L157" s="41"/>
      <c r="M157" s="41"/>
      <c r="N157" s="41"/>
      <c r="O157" s="183"/>
    </row>
    <row r="158" spans="1:15" ht="33" hidden="1" customHeight="1" x14ac:dyDescent="0.25">
      <c r="A158" s="72"/>
      <c r="B158" s="45"/>
      <c r="C158" s="45"/>
      <c r="D158" s="45"/>
      <c r="E158" s="56" t="s">
        <v>33</v>
      </c>
      <c r="F158" s="75"/>
      <c r="G158" s="40"/>
      <c r="H158" s="41"/>
      <c r="I158" s="41"/>
      <c r="J158" s="41"/>
      <c r="K158" s="41"/>
      <c r="L158" s="41"/>
      <c r="M158" s="41"/>
      <c r="N158" s="41"/>
      <c r="O158" s="183"/>
    </row>
    <row r="159" spans="1:15" ht="33" hidden="1" customHeight="1" x14ac:dyDescent="0.25">
      <c r="A159" s="72"/>
      <c r="B159" s="45"/>
      <c r="C159" s="45"/>
      <c r="D159" s="45"/>
      <c r="E159" s="52" t="s">
        <v>34</v>
      </c>
      <c r="F159" s="76"/>
      <c r="G159" s="184">
        <v>0</v>
      </c>
      <c r="H159" s="54" t="e">
        <f>G159/F159%</f>
        <v>#DIV/0!</v>
      </c>
      <c r="I159" s="53">
        <v>0</v>
      </c>
      <c r="J159" s="41" t="e">
        <f>I159/F159%</f>
        <v>#DIV/0!</v>
      </c>
      <c r="K159" s="40">
        <v>39.834899999999998</v>
      </c>
      <c r="L159" s="41" t="e">
        <f>K159/F159%</f>
        <v>#DIV/0!</v>
      </c>
      <c r="M159" s="40">
        <v>39.834899999999998</v>
      </c>
      <c r="N159" s="41" t="e">
        <f>M159/H159%</f>
        <v>#DIV/0!</v>
      </c>
      <c r="O159" s="183"/>
    </row>
    <row r="160" spans="1:15" ht="33" hidden="1" customHeight="1" x14ac:dyDescent="0.25">
      <c r="A160" s="77"/>
      <c r="B160" s="59"/>
      <c r="C160" s="59"/>
      <c r="D160" s="59"/>
      <c r="E160" s="56" t="s">
        <v>35</v>
      </c>
      <c r="F160" s="40"/>
      <c r="G160" s="40"/>
      <c r="H160" s="41"/>
      <c r="I160" s="41"/>
      <c r="J160" s="41"/>
      <c r="K160" s="41"/>
      <c r="L160" s="41"/>
      <c r="M160" s="41"/>
      <c r="N160" s="41"/>
      <c r="O160" s="183"/>
    </row>
    <row r="161" spans="1:16" ht="21.75" customHeight="1" x14ac:dyDescent="0.25">
      <c r="A161" s="90" t="s">
        <v>104</v>
      </c>
      <c r="B161" s="65" t="s">
        <v>105</v>
      </c>
      <c r="C161" s="65" t="s">
        <v>106</v>
      </c>
      <c r="D161" s="65" t="s">
        <v>106</v>
      </c>
      <c r="E161" s="185" t="s">
        <v>29</v>
      </c>
      <c r="F161" s="39">
        <v>23.5</v>
      </c>
      <c r="G161" s="39"/>
      <c r="H161" s="186"/>
      <c r="I161" s="124"/>
      <c r="J161" s="124"/>
      <c r="K161" s="174">
        <f>K166</f>
        <v>7</v>
      </c>
      <c r="L161" s="174">
        <f>L166</f>
        <v>29.787234042553195</v>
      </c>
      <c r="M161" s="174">
        <f>M166</f>
        <v>18.23</v>
      </c>
      <c r="N161" s="174">
        <f>N166</f>
        <v>77.574468085106389</v>
      </c>
      <c r="O161" s="173"/>
    </row>
    <row r="162" spans="1:16" ht="15" customHeight="1" x14ac:dyDescent="0.25">
      <c r="A162" s="90"/>
      <c r="B162" s="65"/>
      <c r="C162" s="65"/>
      <c r="D162" s="65"/>
      <c r="E162" s="128" t="s">
        <v>30</v>
      </c>
      <c r="F162" s="187"/>
      <c r="G162" s="187"/>
      <c r="H162" s="188"/>
      <c r="I162" s="187"/>
      <c r="J162" s="187"/>
      <c r="K162" s="187"/>
      <c r="L162" s="187"/>
      <c r="M162" s="187"/>
      <c r="N162" s="187"/>
      <c r="O162" s="173"/>
    </row>
    <row r="163" spans="1:16" ht="31.5" customHeight="1" x14ac:dyDescent="0.25">
      <c r="A163" s="90"/>
      <c r="B163" s="65"/>
      <c r="C163" s="65"/>
      <c r="D163" s="65"/>
      <c r="E163" s="134" t="s">
        <v>31</v>
      </c>
      <c r="F163" s="40"/>
      <c r="G163" s="137"/>
      <c r="H163" s="138"/>
      <c r="I163" s="137"/>
      <c r="J163" s="138"/>
      <c r="K163" s="137"/>
      <c r="L163" s="138"/>
      <c r="M163" s="137"/>
      <c r="N163" s="138"/>
      <c r="O163" s="173"/>
    </row>
    <row r="164" spans="1:16" ht="24.75" customHeight="1" x14ac:dyDescent="0.25">
      <c r="A164" s="90"/>
      <c r="B164" s="65"/>
      <c r="C164" s="65"/>
      <c r="D164" s="65"/>
      <c r="E164" s="146" t="s">
        <v>32</v>
      </c>
      <c r="F164" s="40"/>
      <c r="G164" s="151"/>
      <c r="H164" s="138"/>
      <c r="I164" s="151"/>
      <c r="J164" s="138"/>
      <c r="K164" s="151"/>
      <c r="L164" s="138"/>
      <c r="M164" s="151"/>
      <c r="N164" s="138"/>
      <c r="O164" s="173"/>
    </row>
    <row r="165" spans="1:16" ht="24.75" customHeight="1" x14ac:dyDescent="0.25">
      <c r="A165" s="90"/>
      <c r="B165" s="65"/>
      <c r="C165" s="65"/>
      <c r="D165" s="65"/>
      <c r="E165" s="146" t="s">
        <v>33</v>
      </c>
      <c r="F165" s="40"/>
      <c r="G165" s="151"/>
      <c r="H165" s="138"/>
      <c r="I165" s="151"/>
      <c r="J165" s="138"/>
      <c r="K165" s="151"/>
      <c r="L165" s="138"/>
      <c r="M165" s="151"/>
      <c r="N165" s="138"/>
      <c r="O165" s="173"/>
    </row>
    <row r="166" spans="1:16" ht="19.5" customHeight="1" x14ac:dyDescent="0.25">
      <c r="A166" s="90"/>
      <c r="B166" s="65"/>
      <c r="C166" s="65"/>
      <c r="D166" s="65"/>
      <c r="E166" s="134" t="s">
        <v>34</v>
      </c>
      <c r="F166" s="189">
        <v>23.5</v>
      </c>
      <c r="G166" s="151"/>
      <c r="H166" s="152"/>
      <c r="I166" s="151"/>
      <c r="J166" s="138"/>
      <c r="K166" s="190">
        <v>7</v>
      </c>
      <c r="L166" s="138">
        <f>K166/F166%</f>
        <v>29.787234042553195</v>
      </c>
      <c r="M166" s="190">
        <v>18.23</v>
      </c>
      <c r="N166" s="138">
        <f>M166/F166%</f>
        <v>77.574468085106389</v>
      </c>
      <c r="O166" s="173"/>
    </row>
    <row r="167" spans="1:16" ht="19.5" customHeight="1" x14ac:dyDescent="0.25">
      <c r="A167" s="191"/>
      <c r="B167" s="192"/>
      <c r="C167" s="192"/>
      <c r="D167" s="192"/>
      <c r="E167" s="56" t="s">
        <v>35</v>
      </c>
      <c r="F167" s="189"/>
      <c r="G167" s="151"/>
      <c r="H167" s="152"/>
      <c r="I167" s="151"/>
      <c r="J167" s="152"/>
      <c r="K167" s="190"/>
      <c r="L167" s="152"/>
      <c r="M167" s="190"/>
      <c r="N167" s="152"/>
      <c r="O167" s="193"/>
    </row>
    <row r="168" spans="1:16" ht="22.5" customHeight="1" x14ac:dyDescent="0.25">
      <c r="A168" s="68" t="s">
        <v>107</v>
      </c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194"/>
    </row>
    <row r="169" spans="1:16" ht="22.5" hidden="1" customHeight="1" x14ac:dyDescent="0.25">
      <c r="A169" s="90" t="s">
        <v>108</v>
      </c>
      <c r="B169" s="65" t="s">
        <v>109</v>
      </c>
      <c r="C169" s="65" t="s">
        <v>110</v>
      </c>
      <c r="D169" s="65" t="s">
        <v>111</v>
      </c>
      <c r="E169" s="185" t="s">
        <v>29</v>
      </c>
      <c r="F169" s="39">
        <f>SUM(F171:F175)</f>
        <v>0</v>
      </c>
      <c r="G169" s="39"/>
      <c r="H169" s="186"/>
      <c r="I169" s="124"/>
      <c r="J169" s="124"/>
      <c r="K169" s="124"/>
      <c r="L169" s="124"/>
      <c r="M169" s="124"/>
      <c r="N169" s="124"/>
      <c r="O169" s="183"/>
    </row>
    <row r="170" spans="1:16" ht="22.5" hidden="1" customHeight="1" x14ac:dyDescent="0.25">
      <c r="A170" s="90"/>
      <c r="B170" s="65"/>
      <c r="C170" s="65"/>
      <c r="D170" s="65"/>
      <c r="E170" s="128" t="s">
        <v>30</v>
      </c>
      <c r="F170" s="187"/>
      <c r="G170" s="187"/>
      <c r="H170" s="188"/>
      <c r="I170" s="187"/>
      <c r="J170" s="187"/>
      <c r="K170" s="195"/>
      <c r="L170" s="195"/>
      <c r="M170" s="195"/>
      <c r="N170" s="195"/>
      <c r="O170" s="183"/>
    </row>
    <row r="171" spans="1:16" ht="22.5" hidden="1" customHeight="1" x14ac:dyDescent="0.25">
      <c r="A171" s="90"/>
      <c r="B171" s="65"/>
      <c r="C171" s="65"/>
      <c r="D171" s="65"/>
      <c r="E171" s="134" t="s">
        <v>31</v>
      </c>
      <c r="F171" s="40"/>
      <c r="G171" s="137"/>
      <c r="H171" s="138"/>
      <c r="I171" s="137"/>
      <c r="J171" s="138"/>
      <c r="K171" s="196"/>
      <c r="L171" s="197"/>
      <c r="M171" s="196"/>
      <c r="N171" s="197"/>
      <c r="O171" s="183"/>
    </row>
    <row r="172" spans="1:16" ht="22.5" hidden="1" customHeight="1" x14ac:dyDescent="0.25">
      <c r="A172" s="90"/>
      <c r="B172" s="65"/>
      <c r="C172" s="65"/>
      <c r="D172" s="65"/>
      <c r="E172" s="146" t="s">
        <v>32</v>
      </c>
      <c r="F172" s="40"/>
      <c r="G172" s="151"/>
      <c r="H172" s="138"/>
      <c r="I172" s="151"/>
      <c r="J172" s="138"/>
      <c r="K172" s="198"/>
      <c r="L172" s="197"/>
      <c r="M172" s="198"/>
      <c r="N172" s="197"/>
      <c r="O172" s="183"/>
      <c r="P172" s="5"/>
    </row>
    <row r="173" spans="1:16" ht="22.5" hidden="1" customHeight="1" x14ac:dyDescent="0.25">
      <c r="A173" s="90"/>
      <c r="B173" s="65"/>
      <c r="C173" s="65"/>
      <c r="D173" s="65"/>
      <c r="E173" s="199" t="s">
        <v>33</v>
      </c>
      <c r="F173" s="40"/>
      <c r="G173" s="151"/>
      <c r="H173" s="138"/>
      <c r="I173" s="151"/>
      <c r="J173" s="138"/>
      <c r="K173" s="198"/>
      <c r="L173" s="197"/>
      <c r="M173" s="198"/>
      <c r="N173" s="197"/>
      <c r="O173" s="183"/>
      <c r="P173" s="5"/>
    </row>
    <row r="174" spans="1:16" ht="22.5" hidden="1" customHeight="1" x14ac:dyDescent="0.25">
      <c r="A174" s="90"/>
      <c r="B174" s="65"/>
      <c r="C174" s="65"/>
      <c r="D174" s="65"/>
      <c r="E174" s="134" t="s">
        <v>34</v>
      </c>
      <c r="F174" s="189"/>
      <c r="G174" s="151"/>
      <c r="H174" s="152"/>
      <c r="I174" s="151"/>
      <c r="J174" s="138"/>
      <c r="K174" s="151"/>
      <c r="L174" s="138"/>
      <c r="M174" s="151"/>
      <c r="N174" s="138"/>
      <c r="O174" s="183"/>
    </row>
    <row r="175" spans="1:16" ht="22.5" hidden="1" customHeight="1" x14ac:dyDescent="0.25">
      <c r="A175" s="90"/>
      <c r="B175" s="65"/>
      <c r="C175" s="65"/>
      <c r="D175" s="65"/>
      <c r="E175" s="146" t="s">
        <v>35</v>
      </c>
      <c r="F175" s="200"/>
      <c r="G175" s="198"/>
      <c r="H175" s="197"/>
      <c r="I175" s="198"/>
      <c r="J175" s="197"/>
      <c r="K175" s="198"/>
      <c r="L175" s="197"/>
      <c r="M175" s="198"/>
      <c r="N175" s="197"/>
      <c r="O175" s="183"/>
    </row>
    <row r="176" spans="1:16" ht="22.5" hidden="1" customHeight="1" x14ac:dyDescent="0.25">
      <c r="A176" s="201" t="s">
        <v>112</v>
      </c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</row>
    <row r="177" spans="1:15" ht="19.5" customHeight="1" x14ac:dyDescent="0.25">
      <c r="A177" s="90" t="s">
        <v>113</v>
      </c>
      <c r="B177" s="65" t="s">
        <v>114</v>
      </c>
      <c r="C177" s="65" t="s">
        <v>115</v>
      </c>
      <c r="D177" s="65" t="s">
        <v>116</v>
      </c>
      <c r="E177" s="185" t="s">
        <v>29</v>
      </c>
      <c r="F177" s="203">
        <f>SUM(F179:F183)</f>
        <v>120</v>
      </c>
      <c r="G177" s="203">
        <f>SUM(G179:G183)</f>
        <v>0</v>
      </c>
      <c r="H177" s="204">
        <f>G177/F177%</f>
        <v>0</v>
      </c>
      <c r="I177" s="205">
        <f t="shared" ref="I177:N177" si="4">I182</f>
        <v>59.34</v>
      </c>
      <c r="J177" s="205">
        <f t="shared" si="4"/>
        <v>49.45</v>
      </c>
      <c r="K177" s="206">
        <f t="shared" si="4"/>
        <v>59.34</v>
      </c>
      <c r="L177" s="206">
        <f t="shared" si="4"/>
        <v>49.45</v>
      </c>
      <c r="M177" s="206">
        <f t="shared" si="4"/>
        <v>59.34</v>
      </c>
      <c r="N177" s="124">
        <f t="shared" si="4"/>
        <v>49.45</v>
      </c>
      <c r="O177" s="207" t="s">
        <v>117</v>
      </c>
    </row>
    <row r="178" spans="1:15" x14ac:dyDescent="0.25">
      <c r="A178" s="90"/>
      <c r="B178" s="65"/>
      <c r="C178" s="65"/>
      <c r="D178" s="65"/>
      <c r="E178" s="128" t="s">
        <v>30</v>
      </c>
      <c r="F178" s="208"/>
      <c r="G178" s="208"/>
      <c r="H178" s="209"/>
      <c r="I178" s="208"/>
      <c r="J178" s="208"/>
      <c r="K178" s="195"/>
      <c r="L178" s="195"/>
      <c r="M178" s="195"/>
      <c r="N178" s="195"/>
      <c r="O178" s="207"/>
    </row>
    <row r="179" spans="1:15" ht="18" customHeight="1" x14ac:dyDescent="0.25">
      <c r="A179" s="90"/>
      <c r="B179" s="65"/>
      <c r="C179" s="65"/>
      <c r="D179" s="65"/>
      <c r="E179" s="134" t="s">
        <v>31</v>
      </c>
      <c r="F179" s="210"/>
      <c r="G179" s="211"/>
      <c r="H179" s="212"/>
      <c r="I179" s="211"/>
      <c r="J179" s="212"/>
      <c r="K179" s="196"/>
      <c r="L179" s="197"/>
      <c r="M179" s="196"/>
      <c r="N179" s="197"/>
      <c r="O179" s="207"/>
    </row>
    <row r="180" spans="1:15" ht="38.25" x14ac:dyDescent="0.25">
      <c r="A180" s="90"/>
      <c r="B180" s="65"/>
      <c r="C180" s="65"/>
      <c r="D180" s="65"/>
      <c r="E180" s="146" t="s">
        <v>32</v>
      </c>
      <c r="F180" s="210"/>
      <c r="G180" s="213"/>
      <c r="H180" s="212"/>
      <c r="I180" s="213"/>
      <c r="J180" s="212"/>
      <c r="K180" s="198"/>
      <c r="L180" s="197"/>
      <c r="M180" s="198"/>
      <c r="N180" s="197"/>
      <c r="O180" s="207"/>
    </row>
    <row r="181" spans="1:15" ht="30" customHeight="1" x14ac:dyDescent="0.25">
      <c r="A181" s="90"/>
      <c r="B181" s="65"/>
      <c r="C181" s="65"/>
      <c r="D181" s="65"/>
      <c r="E181" s="199" t="s">
        <v>33</v>
      </c>
      <c r="F181" s="210"/>
      <c r="G181" s="213"/>
      <c r="H181" s="212"/>
      <c r="I181" s="213"/>
      <c r="J181" s="212"/>
      <c r="K181" s="198"/>
      <c r="L181" s="197"/>
      <c r="M181" s="198"/>
      <c r="N181" s="197"/>
      <c r="O181" s="207"/>
    </row>
    <row r="182" spans="1:15" x14ac:dyDescent="0.25">
      <c r="A182" s="90"/>
      <c r="B182" s="65"/>
      <c r="C182" s="65"/>
      <c r="D182" s="65"/>
      <c r="E182" s="134" t="s">
        <v>34</v>
      </c>
      <c r="F182" s="214">
        <v>120</v>
      </c>
      <c r="G182" s="213"/>
      <c r="H182" s="215"/>
      <c r="I182" s="213">
        <v>59.34</v>
      </c>
      <c r="J182" s="212">
        <f>I182/F182%</f>
        <v>49.45</v>
      </c>
      <c r="K182" s="213">
        <v>59.34</v>
      </c>
      <c r="L182" s="212">
        <f>J182</f>
        <v>49.45</v>
      </c>
      <c r="M182" s="213">
        <v>59.34</v>
      </c>
      <c r="N182" s="212">
        <f>L182</f>
        <v>49.45</v>
      </c>
      <c r="O182" s="207"/>
    </row>
    <row r="183" spans="1:15" ht="25.5" x14ac:dyDescent="0.25">
      <c r="A183" s="35"/>
      <c r="B183" s="36"/>
      <c r="C183" s="36"/>
      <c r="D183" s="36"/>
      <c r="E183" s="140" t="s">
        <v>35</v>
      </c>
      <c r="F183" s="216"/>
      <c r="G183" s="217"/>
      <c r="H183" s="218"/>
      <c r="I183" s="217"/>
      <c r="J183" s="218"/>
      <c r="K183" s="219"/>
      <c r="L183" s="220"/>
      <c r="M183" s="219"/>
      <c r="N183" s="220"/>
      <c r="O183" s="221"/>
    </row>
    <row r="184" spans="1:15" ht="17.45" customHeight="1" x14ac:dyDescent="0.25">
      <c r="A184" s="222" t="s">
        <v>118</v>
      </c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</row>
    <row r="185" spans="1:15" x14ac:dyDescent="0.25">
      <c r="A185" s="90" t="s">
        <v>119</v>
      </c>
      <c r="B185" s="65" t="s">
        <v>120</v>
      </c>
      <c r="C185" s="65" t="s">
        <v>103</v>
      </c>
      <c r="D185" s="65" t="s">
        <v>121</v>
      </c>
      <c r="E185" s="185" t="s">
        <v>29</v>
      </c>
      <c r="F185" s="203">
        <v>30</v>
      </c>
      <c r="G185" s="203">
        <f>SUM(G187:G191)</f>
        <v>0</v>
      </c>
      <c r="H185" s="204">
        <f>G185/F185%</f>
        <v>0</v>
      </c>
      <c r="I185" s="205">
        <f t="shared" ref="I185:N185" si="5">I190</f>
        <v>30</v>
      </c>
      <c r="J185" s="205">
        <f t="shared" si="5"/>
        <v>100</v>
      </c>
      <c r="K185" s="206">
        <f t="shared" si="5"/>
        <v>30</v>
      </c>
      <c r="L185" s="206">
        <f t="shared" si="5"/>
        <v>100</v>
      </c>
      <c r="M185" s="206">
        <f t="shared" si="5"/>
        <v>30</v>
      </c>
      <c r="N185" s="206">
        <f t="shared" si="5"/>
        <v>100</v>
      </c>
      <c r="O185" s="207"/>
    </row>
    <row r="186" spans="1:15" x14ac:dyDescent="0.25">
      <c r="A186" s="90"/>
      <c r="B186" s="65"/>
      <c r="C186" s="65"/>
      <c r="D186" s="65"/>
      <c r="E186" s="128" t="s">
        <v>30</v>
      </c>
      <c r="F186" s="208"/>
      <c r="G186" s="208"/>
      <c r="H186" s="209"/>
      <c r="I186" s="208"/>
      <c r="J186" s="208"/>
      <c r="K186" s="195"/>
      <c r="L186" s="195"/>
      <c r="M186" s="195"/>
      <c r="N186" s="195"/>
      <c r="O186" s="207"/>
    </row>
    <row r="187" spans="1:15" ht="18" customHeight="1" x14ac:dyDescent="0.25">
      <c r="A187" s="90"/>
      <c r="B187" s="65"/>
      <c r="C187" s="65"/>
      <c r="D187" s="65"/>
      <c r="E187" s="134" t="s">
        <v>31</v>
      </c>
      <c r="F187" s="210"/>
      <c r="G187" s="211"/>
      <c r="H187" s="212"/>
      <c r="I187" s="211"/>
      <c r="J187" s="212"/>
      <c r="K187" s="196"/>
      <c r="L187" s="197"/>
      <c r="M187" s="196"/>
      <c r="N187" s="197"/>
      <c r="O187" s="207"/>
    </row>
    <row r="188" spans="1:15" ht="38.25" x14ac:dyDescent="0.25">
      <c r="A188" s="90"/>
      <c r="B188" s="65"/>
      <c r="C188" s="65"/>
      <c r="D188" s="65"/>
      <c r="E188" s="146" t="s">
        <v>32</v>
      </c>
      <c r="F188" s="210"/>
      <c r="G188" s="213"/>
      <c r="H188" s="212"/>
      <c r="I188" s="213"/>
      <c r="J188" s="212"/>
      <c r="K188" s="198"/>
      <c r="L188" s="197"/>
      <c r="M188" s="198"/>
      <c r="N188" s="197"/>
      <c r="O188" s="207"/>
    </row>
    <row r="189" spans="1:15" ht="30" customHeight="1" x14ac:dyDescent="0.25">
      <c r="A189" s="90"/>
      <c r="B189" s="65"/>
      <c r="C189" s="65"/>
      <c r="D189" s="65"/>
      <c r="E189" s="199" t="s">
        <v>33</v>
      </c>
      <c r="F189" s="210"/>
      <c r="G189" s="213"/>
      <c r="H189" s="212"/>
      <c r="I189" s="213"/>
      <c r="J189" s="212"/>
      <c r="K189" s="198"/>
      <c r="L189" s="197"/>
      <c r="M189" s="198"/>
      <c r="N189" s="197"/>
      <c r="O189" s="207"/>
    </row>
    <row r="190" spans="1:15" x14ac:dyDescent="0.25">
      <c r="A190" s="90"/>
      <c r="B190" s="65"/>
      <c r="C190" s="65"/>
      <c r="D190" s="65"/>
      <c r="E190" s="134" t="s">
        <v>34</v>
      </c>
      <c r="F190" s="214">
        <v>30</v>
      </c>
      <c r="G190" s="213"/>
      <c r="H190" s="215"/>
      <c r="I190" s="213">
        <v>30</v>
      </c>
      <c r="J190" s="212">
        <v>100</v>
      </c>
      <c r="K190" s="213">
        <v>30</v>
      </c>
      <c r="L190" s="212">
        <v>100</v>
      </c>
      <c r="M190" s="213">
        <v>30</v>
      </c>
      <c r="N190" s="212">
        <v>100</v>
      </c>
      <c r="O190" s="207"/>
    </row>
    <row r="191" spans="1:15" ht="25.5" x14ac:dyDescent="0.25">
      <c r="A191" s="35"/>
      <c r="B191" s="36"/>
      <c r="C191" s="36"/>
      <c r="D191" s="36"/>
      <c r="E191" s="140" t="s">
        <v>35</v>
      </c>
      <c r="F191" s="216"/>
      <c r="G191" s="217"/>
      <c r="H191" s="218"/>
      <c r="I191" s="217"/>
      <c r="J191" s="218"/>
      <c r="K191" s="219"/>
      <c r="L191" s="220"/>
      <c r="M191" s="219"/>
      <c r="N191" s="220"/>
      <c r="O191" s="221"/>
    </row>
    <row r="192" spans="1:15" ht="17.45" customHeight="1" x14ac:dyDescent="0.25">
      <c r="A192" s="222" t="s">
        <v>122</v>
      </c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</row>
    <row r="193" spans="1:15" ht="15" customHeight="1" x14ac:dyDescent="0.25">
      <c r="A193" s="35" t="s">
        <v>123</v>
      </c>
      <c r="B193" s="65" t="s">
        <v>124</v>
      </c>
      <c r="C193" s="36" t="s">
        <v>28</v>
      </c>
      <c r="D193" s="36" t="s">
        <v>125</v>
      </c>
      <c r="E193" s="157" t="s">
        <v>29</v>
      </c>
      <c r="F193" s="39">
        <f>SUM(F195:F199)</f>
        <v>2500</v>
      </c>
      <c r="G193" s="39">
        <f t="shared" ref="G193:L193" si="6">G198</f>
        <v>0</v>
      </c>
      <c r="H193" s="39">
        <f t="shared" si="6"/>
        <v>0</v>
      </c>
      <c r="I193" s="41">
        <f t="shared" si="6"/>
        <v>0</v>
      </c>
      <c r="J193" s="223">
        <f t="shared" si="6"/>
        <v>0</v>
      </c>
      <c r="K193" s="41">
        <f t="shared" si="6"/>
        <v>0</v>
      </c>
      <c r="L193" s="223">
        <f t="shared" si="6"/>
        <v>0</v>
      </c>
      <c r="M193" s="224">
        <f>M195+M196+M198</f>
        <v>2500</v>
      </c>
      <c r="N193" s="54">
        <f>M193/F193%</f>
        <v>100</v>
      </c>
      <c r="O193" s="158"/>
    </row>
    <row r="194" spans="1:15" ht="18" customHeight="1" x14ac:dyDescent="0.25">
      <c r="A194" s="43"/>
      <c r="B194" s="66"/>
      <c r="C194" s="45"/>
      <c r="D194" s="45"/>
      <c r="E194" s="46" t="s">
        <v>30</v>
      </c>
      <c r="F194" s="73"/>
      <c r="G194" s="73"/>
      <c r="H194" s="50"/>
      <c r="I194" s="50"/>
      <c r="J194" s="50"/>
      <c r="K194" s="225"/>
      <c r="L194" s="225"/>
      <c r="M194" s="50"/>
      <c r="N194" s="54"/>
      <c r="O194" s="159"/>
    </row>
    <row r="195" spans="1:15" ht="26.45" customHeight="1" x14ac:dyDescent="0.25">
      <c r="A195" s="43"/>
      <c r="B195" s="66"/>
      <c r="C195" s="45"/>
      <c r="D195" s="45"/>
      <c r="E195" s="52" t="s">
        <v>31</v>
      </c>
      <c r="F195" s="53">
        <v>427.5</v>
      </c>
      <c r="G195" s="75">
        <v>0</v>
      </c>
      <c r="H195" s="41"/>
      <c r="I195" s="41">
        <v>0</v>
      </c>
      <c r="J195" s="223"/>
      <c r="K195" s="57">
        <f>K307</f>
        <v>0</v>
      </c>
      <c r="L195" s="57">
        <v>0</v>
      </c>
      <c r="M195" s="54">
        <v>427.5</v>
      </c>
      <c r="N195" s="54">
        <f>M195/F195%</f>
        <v>99.999999999999986</v>
      </c>
      <c r="O195" s="159"/>
    </row>
    <row r="196" spans="1:15" ht="26.45" customHeight="1" x14ac:dyDescent="0.25">
      <c r="A196" s="43"/>
      <c r="B196" s="66"/>
      <c r="C196" s="45"/>
      <c r="D196" s="45"/>
      <c r="E196" s="55" t="s">
        <v>32</v>
      </c>
      <c r="F196" s="147">
        <v>1822.5</v>
      </c>
      <c r="G196" s="147"/>
      <c r="H196" s="147"/>
      <c r="I196" s="147"/>
      <c r="J196" s="226"/>
      <c r="K196" s="57">
        <f>K308</f>
        <v>0</v>
      </c>
      <c r="L196" s="57">
        <v>0</v>
      </c>
      <c r="M196" s="54">
        <v>1822.5</v>
      </c>
      <c r="N196" s="54">
        <f>M196/F196%</f>
        <v>99.999999999999986</v>
      </c>
      <c r="O196" s="159"/>
    </row>
    <row r="197" spans="1:15" ht="26.45" customHeight="1" x14ac:dyDescent="0.25">
      <c r="A197" s="43"/>
      <c r="B197" s="66"/>
      <c r="C197" s="45"/>
      <c r="D197" s="45"/>
      <c r="E197" s="56" t="s">
        <v>33</v>
      </c>
      <c r="F197" s="147">
        <v>0</v>
      </c>
      <c r="G197" s="147"/>
      <c r="H197" s="54"/>
      <c r="I197" s="54"/>
      <c r="J197" s="227"/>
      <c r="K197" s="225"/>
      <c r="L197" s="225"/>
      <c r="M197" s="54"/>
      <c r="N197" s="54"/>
      <c r="O197" s="159"/>
    </row>
    <row r="198" spans="1:15" ht="26.45" customHeight="1" x14ac:dyDescent="0.25">
      <c r="A198" s="43"/>
      <c r="B198" s="66"/>
      <c r="C198" s="45"/>
      <c r="D198" s="45"/>
      <c r="E198" s="52" t="s">
        <v>34</v>
      </c>
      <c r="F198" s="57">
        <v>250</v>
      </c>
      <c r="G198" s="57">
        <v>0</v>
      </c>
      <c r="H198" s="57"/>
      <c r="I198" s="57">
        <f>I310</f>
        <v>0</v>
      </c>
      <c r="J198" s="228">
        <v>0</v>
      </c>
      <c r="K198" s="57">
        <f>K310</f>
        <v>0</v>
      </c>
      <c r="L198" s="57">
        <v>0</v>
      </c>
      <c r="M198" s="54">
        <v>250</v>
      </c>
      <c r="N198" s="54">
        <f>M198/F198%</f>
        <v>100</v>
      </c>
      <c r="O198" s="159"/>
    </row>
    <row r="199" spans="1:15" ht="26.45" customHeight="1" x14ac:dyDescent="0.25">
      <c r="A199" s="58"/>
      <c r="B199" s="66"/>
      <c r="C199" s="59"/>
      <c r="D199" s="59"/>
      <c r="E199" s="56" t="s">
        <v>35</v>
      </c>
      <c r="F199" s="75"/>
      <c r="G199" s="75"/>
      <c r="H199" s="41"/>
      <c r="I199" s="41"/>
      <c r="J199" s="41"/>
      <c r="K199" s="41"/>
      <c r="L199" s="41"/>
      <c r="M199" s="41"/>
      <c r="N199" s="41"/>
      <c r="O199" s="160"/>
    </row>
    <row r="200" spans="1:15" ht="17.45" customHeight="1" x14ac:dyDescent="0.25">
      <c r="A200" s="87" t="s">
        <v>126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9"/>
    </row>
    <row r="201" spans="1:15" x14ac:dyDescent="0.25">
      <c r="A201" s="126" t="s">
        <v>127</v>
      </c>
      <c r="B201" s="109"/>
      <c r="C201" s="109"/>
      <c r="D201" s="127"/>
      <c r="E201" s="229" t="s">
        <v>128</v>
      </c>
      <c r="F201" s="176">
        <f>SUM(F203:F207)</f>
        <v>8282.23</v>
      </c>
      <c r="G201" s="176">
        <f>SUM(G203:G207)</f>
        <v>1917.07</v>
      </c>
      <c r="H201" s="230">
        <f>G201/F201%</f>
        <v>23.146785346458621</v>
      </c>
      <c r="I201" s="231">
        <f>SUM(I203:I207)</f>
        <v>2933.9300000000003</v>
      </c>
      <c r="J201" s="231">
        <f>J206</f>
        <v>48.637568527725236</v>
      </c>
      <c r="K201" s="137">
        <f>K206</f>
        <v>4412.96</v>
      </c>
      <c r="L201" s="137">
        <f>L206</f>
        <v>73.156361743501151</v>
      </c>
      <c r="M201" s="137">
        <f>M206+M204+M203</f>
        <v>7750.69</v>
      </c>
      <c r="N201" s="137">
        <f>N206</f>
        <v>91.18833333609625</v>
      </c>
      <c r="O201" s="232"/>
    </row>
    <row r="202" spans="1:15" x14ac:dyDescent="0.25">
      <c r="A202" s="126"/>
      <c r="B202" s="109"/>
      <c r="C202" s="109"/>
      <c r="D202" s="127"/>
      <c r="E202" s="128" t="s">
        <v>30</v>
      </c>
      <c r="F202" s="187"/>
      <c r="G202" s="187"/>
      <c r="H202" s="233"/>
      <c r="I202" s="234"/>
      <c r="J202" s="234"/>
      <c r="K202" s="137"/>
      <c r="L202" s="137"/>
      <c r="M202" s="137"/>
      <c r="N202" s="137"/>
      <c r="O202" s="235"/>
    </row>
    <row r="203" spans="1:15" ht="15" customHeight="1" x14ac:dyDescent="0.25">
      <c r="A203" s="126"/>
      <c r="B203" s="109"/>
      <c r="C203" s="109"/>
      <c r="D203" s="127"/>
      <c r="E203" s="134" t="s">
        <v>31</v>
      </c>
      <c r="F203" s="40">
        <f>F93+F195</f>
        <v>427.5</v>
      </c>
      <c r="G203" s="137"/>
      <c r="H203" s="236"/>
      <c r="I203" s="237"/>
      <c r="J203" s="236"/>
      <c r="K203" s="137"/>
      <c r="L203" s="137"/>
      <c r="M203" s="137">
        <f>M195</f>
        <v>427.5</v>
      </c>
      <c r="N203" s="137"/>
      <c r="O203" s="235"/>
    </row>
    <row r="204" spans="1:15" ht="38.25" x14ac:dyDescent="0.25">
      <c r="A204" s="126"/>
      <c r="B204" s="109"/>
      <c r="C204" s="109"/>
      <c r="D204" s="127"/>
      <c r="E204" s="140" t="s">
        <v>32</v>
      </c>
      <c r="F204" s="53">
        <f>F196</f>
        <v>1822.5</v>
      </c>
      <c r="G204" s="53"/>
      <c r="H204" s="53"/>
      <c r="I204" s="53"/>
      <c r="J204" s="53"/>
      <c r="K204" s="137"/>
      <c r="L204" s="137"/>
      <c r="M204" s="137">
        <f>M196</f>
        <v>1822.5</v>
      </c>
      <c r="N204" s="137"/>
      <c r="O204" s="235"/>
    </row>
    <row r="205" spans="1:15" ht="28.15" customHeight="1" x14ac:dyDescent="0.25">
      <c r="A205" s="126"/>
      <c r="B205" s="109"/>
      <c r="C205" s="109"/>
      <c r="D205" s="127"/>
      <c r="E205" s="199" t="s">
        <v>33</v>
      </c>
      <c r="F205" s="53">
        <f>F197</f>
        <v>0</v>
      </c>
      <c r="G205" s="54"/>
      <c r="H205" s="54"/>
      <c r="I205" s="54"/>
      <c r="J205" s="54"/>
      <c r="K205" s="137"/>
      <c r="L205" s="137"/>
      <c r="M205" s="137"/>
      <c r="N205" s="137"/>
      <c r="O205" s="235"/>
    </row>
    <row r="206" spans="1:15" x14ac:dyDescent="0.25">
      <c r="A206" s="126"/>
      <c r="B206" s="109"/>
      <c r="C206" s="109"/>
      <c r="D206" s="127"/>
      <c r="E206" s="134" t="s">
        <v>34</v>
      </c>
      <c r="F206" s="40">
        <f>F96+F198</f>
        <v>6032.2300000000005</v>
      </c>
      <c r="G206" s="53">
        <f>G182+G174+G166+G159+G151+G143+G135+G127+G120+G112+G104</f>
        <v>1917.07</v>
      </c>
      <c r="H206" s="236">
        <f>G206/F206%</f>
        <v>31.780452668416153</v>
      </c>
      <c r="I206" s="237">
        <f>I182+I174+I166+I151+I143+I135+I127+I120+I112+I104+I190+I198</f>
        <v>2933.9300000000003</v>
      </c>
      <c r="J206" s="237">
        <f>I206/F206%</f>
        <v>48.637568527725236</v>
      </c>
      <c r="K206" s="137">
        <f>K182+K174+K151+K143+K135+K127+K120+K112+K104+K190+K198+K166</f>
        <v>4412.96</v>
      </c>
      <c r="L206" s="137">
        <f>K206/F206%</f>
        <v>73.156361743501151</v>
      </c>
      <c r="M206" s="137">
        <f>M182+M174+M151+M143+M135+M127+M120+M112+M104+M190+M166+M198</f>
        <v>5500.69</v>
      </c>
      <c r="N206" s="137">
        <f>M206/F206%</f>
        <v>91.18833333609625</v>
      </c>
      <c r="O206" s="235"/>
    </row>
    <row r="207" spans="1:15" ht="30.75" customHeight="1" thickBot="1" x14ac:dyDescent="0.3">
      <c r="A207" s="126"/>
      <c r="B207" s="109"/>
      <c r="C207" s="109"/>
      <c r="D207" s="127"/>
      <c r="E207" s="140" t="s">
        <v>35</v>
      </c>
      <c r="F207" s="174"/>
      <c r="G207" s="144"/>
      <c r="H207" s="238"/>
      <c r="I207" s="239"/>
      <c r="J207" s="145"/>
      <c r="K207" s="144"/>
      <c r="L207" s="145"/>
      <c r="M207" s="144"/>
      <c r="N207" s="137"/>
      <c r="O207" s="235"/>
    </row>
    <row r="208" spans="1:15" ht="25.5" x14ac:dyDescent="0.25">
      <c r="A208" s="240" t="s">
        <v>129</v>
      </c>
      <c r="B208" s="241"/>
      <c r="C208" s="241"/>
      <c r="D208" s="242"/>
      <c r="E208" s="243" t="s">
        <v>130</v>
      </c>
      <c r="F208" s="244">
        <f>F210+F211+F212+F213+F214</f>
        <v>15157.7</v>
      </c>
      <c r="G208" s="244">
        <f t="shared" ref="G208:M208" si="7">G210+G211+G212+G213+G214</f>
        <v>2195.9757599999998</v>
      </c>
      <c r="H208" s="244">
        <f>G208/F208%</f>
        <v>14.487526207801974</v>
      </c>
      <c r="I208" s="244">
        <f t="shared" si="7"/>
        <v>4585.9400000000005</v>
      </c>
      <c r="J208" s="244">
        <f>I208/F208%</f>
        <v>30.254853968610018</v>
      </c>
      <c r="K208" s="244">
        <f t="shared" si="7"/>
        <v>10194.02</v>
      </c>
      <c r="L208" s="244">
        <f t="shared" si="7"/>
        <v>78.976269978385005</v>
      </c>
      <c r="M208" s="245">
        <f t="shared" si="7"/>
        <v>14060.994999999999</v>
      </c>
      <c r="N208" s="137">
        <f t="shared" ref="N208:N213" si="8">M208/F208%</f>
        <v>92.764700449276603</v>
      </c>
      <c r="O208" s="235"/>
    </row>
    <row r="209" spans="1:15" x14ac:dyDescent="0.25">
      <c r="A209" s="246"/>
      <c r="B209" s="247"/>
      <c r="C209" s="247"/>
      <c r="D209" s="248"/>
      <c r="E209" s="128" t="s">
        <v>30</v>
      </c>
      <c r="F209" s="129"/>
      <c r="G209" s="129"/>
      <c r="H209" s="233"/>
      <c r="I209" s="234"/>
      <c r="J209" s="234"/>
      <c r="K209" s="187"/>
      <c r="L209" s="187"/>
      <c r="M209" s="187"/>
      <c r="N209" s="137"/>
      <c r="O209" s="235"/>
    </row>
    <row r="210" spans="1:15" ht="18.600000000000001" customHeight="1" x14ac:dyDescent="0.25">
      <c r="A210" s="246"/>
      <c r="B210" s="247"/>
      <c r="C210" s="247"/>
      <c r="D210" s="248"/>
      <c r="E210" s="134" t="s">
        <v>31</v>
      </c>
      <c r="F210" s="75">
        <f>F203+F85</f>
        <v>427.5</v>
      </c>
      <c r="G210" s="249"/>
      <c r="H210" s="250"/>
      <c r="I210" s="251"/>
      <c r="J210" s="250"/>
      <c r="K210" s="252"/>
      <c r="L210" s="253"/>
      <c r="M210" s="252">
        <f>M203</f>
        <v>427.5</v>
      </c>
      <c r="N210" s="137">
        <f t="shared" si="8"/>
        <v>99.999999999999986</v>
      </c>
      <c r="O210" s="235"/>
    </row>
    <row r="211" spans="1:15" ht="38.25" x14ac:dyDescent="0.25">
      <c r="A211" s="246"/>
      <c r="B211" s="247"/>
      <c r="C211" s="247"/>
      <c r="D211" s="248"/>
      <c r="E211" s="146" t="s">
        <v>32</v>
      </c>
      <c r="F211" s="75">
        <f>F204</f>
        <v>1822.5</v>
      </c>
      <c r="G211" s="254">
        <v>0</v>
      </c>
      <c r="H211" s="250">
        <v>0</v>
      </c>
      <c r="I211" s="255">
        <f>I133</f>
        <v>0</v>
      </c>
      <c r="J211" s="250"/>
      <c r="K211" s="256">
        <f>K204</f>
        <v>0</v>
      </c>
      <c r="L211" s="253"/>
      <c r="M211" s="256">
        <f>M204</f>
        <v>1822.5</v>
      </c>
      <c r="N211" s="137">
        <f t="shared" si="8"/>
        <v>99.999999999999986</v>
      </c>
      <c r="O211" s="235"/>
    </row>
    <row r="212" spans="1:15" ht="27" customHeight="1" x14ac:dyDescent="0.25">
      <c r="A212" s="246"/>
      <c r="B212" s="247"/>
      <c r="C212" s="247"/>
      <c r="D212" s="248"/>
      <c r="E212" s="199" t="s">
        <v>33</v>
      </c>
      <c r="F212" s="75">
        <f>F205</f>
        <v>0</v>
      </c>
      <c r="G212" s="254">
        <v>0</v>
      </c>
      <c r="H212" s="250">
        <v>0</v>
      </c>
      <c r="I212" s="255">
        <v>0</v>
      </c>
      <c r="J212" s="250">
        <v>0</v>
      </c>
      <c r="K212" s="256">
        <f>K205</f>
        <v>0</v>
      </c>
      <c r="L212" s="253"/>
      <c r="M212" s="256">
        <f>M205</f>
        <v>0</v>
      </c>
      <c r="N212" s="137"/>
      <c r="O212" s="235"/>
    </row>
    <row r="213" spans="1:15" x14ac:dyDescent="0.25">
      <c r="A213" s="246"/>
      <c r="B213" s="247"/>
      <c r="C213" s="247"/>
      <c r="D213" s="248"/>
      <c r="E213" s="134" t="s">
        <v>34</v>
      </c>
      <c r="F213" s="75">
        <f>F206+F88</f>
        <v>12907.7</v>
      </c>
      <c r="G213" s="75">
        <f>G206+G88</f>
        <v>2195.9757599999998</v>
      </c>
      <c r="H213" s="75">
        <f>G213/F213%</f>
        <v>17.012912912447607</v>
      </c>
      <c r="I213" s="75">
        <f>I206+I88</f>
        <v>4585.9400000000005</v>
      </c>
      <c r="J213" s="250">
        <f>I213/F213%</f>
        <v>35.528715417928836</v>
      </c>
      <c r="K213" s="256">
        <f>K206+K88</f>
        <v>10194.02</v>
      </c>
      <c r="L213" s="253">
        <f>K213/F213%</f>
        <v>78.976269978385005</v>
      </c>
      <c r="M213" s="256">
        <f>M206+M88</f>
        <v>11810.994999999999</v>
      </c>
      <c r="N213" s="137">
        <f t="shared" si="8"/>
        <v>91.50348241747173</v>
      </c>
      <c r="O213" s="235"/>
    </row>
    <row r="214" spans="1:15" ht="26.25" thickBot="1" x14ac:dyDescent="0.3">
      <c r="A214" s="257"/>
      <c r="B214" s="258"/>
      <c r="C214" s="258"/>
      <c r="D214" s="259"/>
      <c r="E214" s="260" t="s">
        <v>35</v>
      </c>
      <c r="F214" s="261"/>
      <c r="G214" s="262"/>
      <c r="H214" s="263"/>
      <c r="I214" s="262"/>
      <c r="J214" s="264"/>
      <c r="K214" s="262"/>
      <c r="L214" s="264"/>
      <c r="M214" s="262"/>
      <c r="N214" s="264"/>
      <c r="O214" s="235"/>
    </row>
    <row r="216" spans="1:15" x14ac:dyDescent="0.25">
      <c r="O216" s="265"/>
    </row>
    <row r="217" spans="1:15" x14ac:dyDescent="0.25">
      <c r="B217" s="24" t="s">
        <v>131</v>
      </c>
      <c r="C217" s="266"/>
      <c r="D217" s="267" t="s">
        <v>132</v>
      </c>
      <c r="E217" s="267"/>
      <c r="F217" s="267"/>
      <c r="G217" s="5"/>
      <c r="H217" s="5"/>
      <c r="K217" s="5"/>
      <c r="L217" s="5"/>
      <c r="M217" s="5"/>
      <c r="N217" s="5"/>
    </row>
    <row r="218" spans="1:15" x14ac:dyDescent="0.25">
      <c r="B218" s="24" t="s">
        <v>133</v>
      </c>
      <c r="C218" s="266"/>
      <c r="D218" s="266"/>
      <c r="E218" s="266"/>
      <c r="F218" s="266"/>
      <c r="G218" s="5"/>
      <c r="H218" s="5"/>
      <c r="K218" s="5"/>
      <c r="L218" s="5"/>
      <c r="M218" s="5"/>
      <c r="N218" s="5"/>
    </row>
    <row r="219" spans="1:15" x14ac:dyDescent="0.25">
      <c r="B219" s="268" t="s">
        <v>134</v>
      </c>
      <c r="C219" s="269"/>
      <c r="D219" s="269"/>
      <c r="E219" s="269"/>
      <c r="F219" s="269"/>
    </row>
    <row r="220" spans="1:15" x14ac:dyDescent="0.25">
      <c r="B220" s="270" t="s">
        <v>135</v>
      </c>
      <c r="C220" s="271"/>
      <c r="D220" s="271"/>
      <c r="E220" s="271"/>
      <c r="F220" s="271"/>
    </row>
    <row r="221" spans="1:15" x14ac:dyDescent="0.25">
      <c r="B221" s="270" t="s">
        <v>136</v>
      </c>
      <c r="C221" s="271"/>
      <c r="D221" s="271"/>
      <c r="E221" s="271"/>
      <c r="F221" s="271"/>
    </row>
    <row r="222" spans="1:15" x14ac:dyDescent="0.25">
      <c r="B222" s="272" t="s">
        <v>137</v>
      </c>
    </row>
    <row r="223" spans="1:15" x14ac:dyDescent="0.25">
      <c r="B223" s="272"/>
    </row>
    <row r="224" spans="1:15" x14ac:dyDescent="0.25">
      <c r="B224" s="273" t="s">
        <v>138</v>
      </c>
      <c r="C224" s="273"/>
      <c r="D224" s="274"/>
      <c r="E224" s="275"/>
      <c r="F224" s="273" t="s">
        <v>139</v>
      </c>
    </row>
    <row r="225" spans="2:6" x14ac:dyDescent="0.25">
      <c r="B225" s="273" t="s">
        <v>140</v>
      </c>
      <c r="C225" s="273"/>
      <c r="D225" s="276" t="s">
        <v>141</v>
      </c>
      <c r="E225" s="277"/>
    </row>
    <row r="227" spans="2:6" x14ac:dyDescent="0.25">
      <c r="B227" s="273" t="s">
        <v>142</v>
      </c>
      <c r="D227" s="274"/>
      <c r="E227" s="275"/>
      <c r="F227" s="273" t="s">
        <v>143</v>
      </c>
    </row>
    <row r="228" spans="2:6" x14ac:dyDescent="0.25">
      <c r="D228" s="276" t="s">
        <v>141</v>
      </c>
      <c r="E228" s="277"/>
    </row>
  </sheetData>
  <mergeCells count="151">
    <mergeCell ref="B219:F219"/>
    <mergeCell ref="A200:O200"/>
    <mergeCell ref="A201:D207"/>
    <mergeCell ref="O201:O207"/>
    <mergeCell ref="A208:D214"/>
    <mergeCell ref="O208:O214"/>
    <mergeCell ref="D217:F217"/>
    <mergeCell ref="A192:O192"/>
    <mergeCell ref="A193:A199"/>
    <mergeCell ref="B193:B199"/>
    <mergeCell ref="C193:C199"/>
    <mergeCell ref="D193:D199"/>
    <mergeCell ref="O193:O199"/>
    <mergeCell ref="A184:O184"/>
    <mergeCell ref="A185:A191"/>
    <mergeCell ref="B185:B191"/>
    <mergeCell ref="C185:C191"/>
    <mergeCell ref="D185:D191"/>
    <mergeCell ref="O185:O191"/>
    <mergeCell ref="A176:O176"/>
    <mergeCell ref="A177:A183"/>
    <mergeCell ref="B177:B183"/>
    <mergeCell ref="C177:C183"/>
    <mergeCell ref="D177:D183"/>
    <mergeCell ref="O177:O183"/>
    <mergeCell ref="A168:O168"/>
    <mergeCell ref="A169:A175"/>
    <mergeCell ref="B169:B175"/>
    <mergeCell ref="C169:C175"/>
    <mergeCell ref="D169:D175"/>
    <mergeCell ref="O169:O175"/>
    <mergeCell ref="A154:A160"/>
    <mergeCell ref="B154:B160"/>
    <mergeCell ref="C154:C160"/>
    <mergeCell ref="D154:D160"/>
    <mergeCell ref="O154:O160"/>
    <mergeCell ref="A161:A166"/>
    <mergeCell ref="B161:B166"/>
    <mergeCell ref="C161:C166"/>
    <mergeCell ref="D161:D166"/>
    <mergeCell ref="O161:O166"/>
    <mergeCell ref="A146:A152"/>
    <mergeCell ref="B146:B152"/>
    <mergeCell ref="C146:C152"/>
    <mergeCell ref="D146:D152"/>
    <mergeCell ref="O146:O152"/>
    <mergeCell ref="A153:O153"/>
    <mergeCell ref="A138:A144"/>
    <mergeCell ref="B138:B144"/>
    <mergeCell ref="C138:C144"/>
    <mergeCell ref="D138:D144"/>
    <mergeCell ref="O138:O144"/>
    <mergeCell ref="A145:O145"/>
    <mergeCell ref="A130:A136"/>
    <mergeCell ref="B130:B136"/>
    <mergeCell ref="C130:C136"/>
    <mergeCell ref="D130:D136"/>
    <mergeCell ref="O130:O136"/>
    <mergeCell ref="A137:O137"/>
    <mergeCell ref="A122:A128"/>
    <mergeCell ref="B122:B128"/>
    <mergeCell ref="C122:C128"/>
    <mergeCell ref="D122:D128"/>
    <mergeCell ref="O122:O128"/>
    <mergeCell ref="A129:O129"/>
    <mergeCell ref="A114:O114"/>
    <mergeCell ref="A115:A121"/>
    <mergeCell ref="B115:B121"/>
    <mergeCell ref="C115:C121"/>
    <mergeCell ref="D115:D121"/>
    <mergeCell ref="O115:O121"/>
    <mergeCell ref="A106:O106"/>
    <mergeCell ref="A107:A113"/>
    <mergeCell ref="B107:B113"/>
    <mergeCell ref="C107:C113"/>
    <mergeCell ref="D107:D113"/>
    <mergeCell ref="O107:O113"/>
    <mergeCell ref="A98:O98"/>
    <mergeCell ref="A99:A105"/>
    <mergeCell ref="B99:B105"/>
    <mergeCell ref="C99:C105"/>
    <mergeCell ref="D99:D105"/>
    <mergeCell ref="O99:O105"/>
    <mergeCell ref="A83:D89"/>
    <mergeCell ref="O83:O89"/>
    <mergeCell ref="A90:N90"/>
    <mergeCell ref="A91:A97"/>
    <mergeCell ref="B91:B97"/>
    <mergeCell ref="C91:C97"/>
    <mergeCell ref="D91:D97"/>
    <mergeCell ref="O91:O97"/>
    <mergeCell ref="A75:A81"/>
    <mergeCell ref="B75:B81"/>
    <mergeCell ref="C75:C81"/>
    <mergeCell ref="D75:D81"/>
    <mergeCell ref="O75:O81"/>
    <mergeCell ref="A82:N82"/>
    <mergeCell ref="A67:A73"/>
    <mergeCell ref="B67:B73"/>
    <mergeCell ref="C67:C73"/>
    <mergeCell ref="D67:D73"/>
    <mergeCell ref="O67:O73"/>
    <mergeCell ref="A74:O74"/>
    <mergeCell ref="A59:A65"/>
    <mergeCell ref="B59:B65"/>
    <mergeCell ref="C59:C65"/>
    <mergeCell ref="D59:D65"/>
    <mergeCell ref="O59:O65"/>
    <mergeCell ref="A66:O66"/>
    <mergeCell ref="A51:A57"/>
    <mergeCell ref="B51:B57"/>
    <mergeCell ref="C51:C57"/>
    <mergeCell ref="D51:D57"/>
    <mergeCell ref="O51:O57"/>
    <mergeCell ref="A58:O58"/>
    <mergeCell ref="A43:A49"/>
    <mergeCell ref="B43:B49"/>
    <mergeCell ref="C43:C49"/>
    <mergeCell ref="D43:D49"/>
    <mergeCell ref="O43:O49"/>
    <mergeCell ref="A50:O50"/>
    <mergeCell ref="A35:A41"/>
    <mergeCell ref="B35:B41"/>
    <mergeCell ref="C35:C41"/>
    <mergeCell ref="D35:D41"/>
    <mergeCell ref="O35:O41"/>
    <mergeCell ref="A42:N42"/>
    <mergeCell ref="A27:A33"/>
    <mergeCell ref="B27:B33"/>
    <mergeCell ref="C27:C33"/>
    <mergeCell ref="D27:D33"/>
    <mergeCell ref="O27:O33"/>
    <mergeCell ref="A34:N34"/>
    <mergeCell ref="A19:A25"/>
    <mergeCell ref="B19:B25"/>
    <mergeCell ref="C19:C25"/>
    <mergeCell ref="D19:D25"/>
    <mergeCell ref="O19:O25"/>
    <mergeCell ref="A26:N26"/>
    <mergeCell ref="I14:J15"/>
    <mergeCell ref="K14:L15"/>
    <mergeCell ref="M14:N15"/>
    <mergeCell ref="O14:O16"/>
    <mergeCell ref="A17:N17"/>
    <mergeCell ref="A18:N18"/>
    <mergeCell ref="A14:A16"/>
    <mergeCell ref="B14:B16"/>
    <mergeCell ref="C14:D15"/>
    <mergeCell ref="E14:E16"/>
    <mergeCell ref="F14:F16"/>
    <mergeCell ref="G14:H15"/>
  </mergeCells>
  <pageMargins left="0.51181102362204722" right="0.11811023622047245" top="0.55118110236220474" bottom="0.39370078740157483" header="0.31496062992125984" footer="0.31496062992125984"/>
  <pageSetup paperSize="9" scale="77" fitToHeight="18" orientation="landscape" r:id="rId1"/>
  <rowBreaks count="6" manualBreakCount="6">
    <brk id="34" max="16383" man="1"/>
    <brk id="53" max="16383" man="1"/>
    <brk id="89" max="16383" man="1"/>
    <brk id="120" max="14" man="1"/>
    <brk id="139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Благоустройство</vt:lpstr>
      <vt:lpstr>Благоустройство!Заголовки_для_печати</vt:lpstr>
      <vt:lpstr>Благоустройство!Область_печати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2018-03-12T12:32:38Z</dcterms:created>
  <dcterms:modified xsi:type="dcterms:W3CDTF">2018-03-12T12:33:10Z</dcterms:modified>
</cp:coreProperties>
</file>