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35" windowHeight="9975"/>
  </bookViews>
  <sheets>
    <sheet name="Транспорт" sheetId="1" r:id="rId1"/>
  </sheets>
  <definedNames>
    <definedName name="_xlnm.Print_Titles" localSheetId="0">Транспорт!$14:$16</definedName>
    <definedName name="_xlnm.Print_Area" localSheetId="0">Транспорт!$A$1:$O$179</definedName>
  </definedNames>
  <calcPr calcId="145621" fullCalcOnLoad="1" refMode="R1C1"/>
</workbook>
</file>

<file path=xl/calcChain.xml><?xml version="1.0" encoding="utf-8"?>
<calcChain xmlns="http://schemas.openxmlformats.org/spreadsheetml/2006/main">
  <c r="G166" i="1" l="1"/>
  <c r="H166" i="1" s="1"/>
  <c r="F166" i="1"/>
  <c r="N166" i="1" s="1"/>
  <c r="J143" i="1"/>
  <c r="I143" i="1"/>
  <c r="H143" i="1"/>
  <c r="G143" i="1"/>
  <c r="F143" i="1"/>
  <c r="I141" i="1"/>
  <c r="K141" i="1" s="1"/>
  <c r="M141" i="1" s="1"/>
  <c r="H141" i="1"/>
  <c r="J141" i="1" s="1"/>
  <c r="I136" i="1"/>
  <c r="K136" i="1" s="1"/>
  <c r="H136" i="1"/>
  <c r="G136" i="1"/>
  <c r="F136" i="1"/>
  <c r="H134" i="1"/>
  <c r="J134" i="1" s="1"/>
  <c r="G134" i="1"/>
  <c r="I134" i="1" s="1"/>
  <c r="H129" i="1"/>
  <c r="G129" i="1"/>
  <c r="F129" i="1"/>
  <c r="J126" i="1"/>
  <c r="I126" i="1"/>
  <c r="H126" i="1"/>
  <c r="G126" i="1"/>
  <c r="F126" i="1"/>
  <c r="G122" i="1"/>
  <c r="F122" i="1"/>
  <c r="N119" i="1"/>
  <c r="L119" i="1"/>
  <c r="J119" i="1"/>
  <c r="H119" i="1"/>
  <c r="N114" i="1"/>
  <c r="M114" i="1"/>
  <c r="L114" i="1"/>
  <c r="K114" i="1"/>
  <c r="J114" i="1"/>
  <c r="I114" i="1"/>
  <c r="H114" i="1"/>
  <c r="G114" i="1"/>
  <c r="F114" i="1"/>
  <c r="N112" i="1"/>
  <c r="M112" i="1"/>
  <c r="I112" i="1"/>
  <c r="I156" i="1" s="1"/>
  <c r="H112" i="1"/>
  <c r="G112" i="1"/>
  <c r="G156" i="1" s="1"/>
  <c r="F112" i="1"/>
  <c r="F156" i="1" s="1"/>
  <c r="F151" i="1" s="1"/>
  <c r="N107" i="1"/>
  <c r="M107" i="1"/>
  <c r="I107" i="1"/>
  <c r="G107" i="1"/>
  <c r="H107" i="1" s="1"/>
  <c r="F107" i="1"/>
  <c r="M104" i="1"/>
  <c r="N104" i="1" s="1"/>
  <c r="K104" i="1"/>
  <c r="F101" i="1"/>
  <c r="N101" i="1" s="1"/>
  <c r="N94" i="1"/>
  <c r="G90" i="1"/>
  <c r="F90" i="1"/>
  <c r="N90" i="1" s="1"/>
  <c r="N87" i="1"/>
  <c r="F87" i="1"/>
  <c r="F102" i="1" s="1"/>
  <c r="G83" i="1"/>
  <c r="I83" i="1" s="1"/>
  <c r="F83" i="1"/>
  <c r="N83" i="1" s="1"/>
  <c r="N79" i="1"/>
  <c r="N78" i="1"/>
  <c r="M75" i="1"/>
  <c r="N75" i="1" s="1"/>
  <c r="F75" i="1"/>
  <c r="N72" i="1"/>
  <c r="N67" i="1" s="1"/>
  <c r="M67" i="1"/>
  <c r="J67" i="1"/>
  <c r="I67" i="1"/>
  <c r="H67" i="1"/>
  <c r="G67" i="1"/>
  <c r="F67" i="1"/>
  <c r="N63" i="1"/>
  <c r="L63" i="1"/>
  <c r="J63" i="1"/>
  <c r="H63" i="1"/>
  <c r="N59" i="1"/>
  <c r="M59" i="1"/>
  <c r="L59" i="1"/>
  <c r="K59" i="1"/>
  <c r="J59" i="1"/>
  <c r="I59" i="1"/>
  <c r="H59" i="1"/>
  <c r="G59" i="1"/>
  <c r="F59" i="1"/>
  <c r="N56" i="1"/>
  <c r="L56" i="1"/>
  <c r="J56" i="1"/>
  <c r="H56" i="1"/>
  <c r="L51" i="1"/>
  <c r="K51" i="1"/>
  <c r="J51" i="1"/>
  <c r="I51" i="1"/>
  <c r="G51" i="1"/>
  <c r="H51" i="1" s="1"/>
  <c r="F51" i="1"/>
  <c r="N51" i="1" s="1"/>
  <c r="L48" i="1"/>
  <c r="J48" i="1"/>
  <c r="H48" i="1"/>
  <c r="L43" i="1"/>
  <c r="K43" i="1"/>
  <c r="J43" i="1"/>
  <c r="I43" i="1"/>
  <c r="H43" i="1"/>
  <c r="G43" i="1"/>
  <c r="F43" i="1"/>
  <c r="F41" i="1"/>
  <c r="N40" i="1"/>
  <c r="L40" i="1"/>
  <c r="J40" i="1"/>
  <c r="H40" i="1"/>
  <c r="N35" i="1"/>
  <c r="M35" i="1"/>
  <c r="L35" i="1"/>
  <c r="K35" i="1"/>
  <c r="I35" i="1"/>
  <c r="J35" i="1" s="1"/>
  <c r="H35" i="1"/>
  <c r="G35" i="1"/>
  <c r="F35" i="1"/>
  <c r="L32" i="1"/>
  <c r="I32" i="1"/>
  <c r="J32" i="1" s="1"/>
  <c r="H32" i="1"/>
  <c r="L27" i="1"/>
  <c r="K27" i="1"/>
  <c r="I27" i="1"/>
  <c r="J27" i="1" s="1"/>
  <c r="G27" i="1"/>
  <c r="H27" i="1" s="1"/>
  <c r="F27" i="1"/>
  <c r="N26" i="1"/>
  <c r="M25" i="1"/>
  <c r="M103" i="1" s="1"/>
  <c r="K25" i="1"/>
  <c r="K103" i="1" s="1"/>
  <c r="I25" i="1"/>
  <c r="I103" i="1" s="1"/>
  <c r="G25" i="1"/>
  <c r="G103" i="1" s="1"/>
  <c r="F25" i="1"/>
  <c r="F103" i="1" s="1"/>
  <c r="M24" i="1"/>
  <c r="M102" i="1" s="1"/>
  <c r="K24" i="1"/>
  <c r="K102" i="1" s="1"/>
  <c r="I24" i="1"/>
  <c r="I102" i="1" s="1"/>
  <c r="G24" i="1"/>
  <c r="G102" i="1" s="1"/>
  <c r="F24" i="1"/>
  <c r="N24" i="1" s="1"/>
  <c r="M23" i="1"/>
  <c r="N23" i="1" s="1"/>
  <c r="M20" i="1"/>
  <c r="K20" i="1"/>
  <c r="I20" i="1"/>
  <c r="G20" i="1"/>
  <c r="G162" i="1" l="1"/>
  <c r="H102" i="1"/>
  <c r="G98" i="1"/>
  <c r="K162" i="1"/>
  <c r="L102" i="1"/>
  <c r="K98" i="1"/>
  <c r="J103" i="1"/>
  <c r="J163" i="1" s="1"/>
  <c r="I163" i="1"/>
  <c r="N103" i="1"/>
  <c r="M163" i="1"/>
  <c r="N163" i="1" s="1"/>
  <c r="L134" i="1"/>
  <c r="J129" i="1"/>
  <c r="M136" i="1"/>
  <c r="K112" i="1"/>
  <c r="I162" i="1"/>
  <c r="J102" i="1"/>
  <c r="I98" i="1"/>
  <c r="M162" i="1"/>
  <c r="N102" i="1"/>
  <c r="M98" i="1"/>
  <c r="H103" i="1"/>
  <c r="H163" i="1" s="1"/>
  <c r="G163" i="1"/>
  <c r="L103" i="1"/>
  <c r="K163" i="1"/>
  <c r="L163" i="1" s="1"/>
  <c r="F98" i="1"/>
  <c r="G165" i="1"/>
  <c r="H156" i="1"/>
  <c r="H165" i="1" s="1"/>
  <c r="G151" i="1"/>
  <c r="H151" i="1" s="1"/>
  <c r="I165" i="1"/>
  <c r="J156" i="1"/>
  <c r="J165" i="1" s="1"/>
  <c r="I151" i="1"/>
  <c r="K134" i="1"/>
  <c r="I129" i="1"/>
  <c r="L141" i="1"/>
  <c r="N141" i="1" s="1"/>
  <c r="J136" i="1"/>
  <c r="L136" i="1" s="1"/>
  <c r="N136" i="1" s="1"/>
  <c r="F20" i="1"/>
  <c r="H20" i="1" s="1"/>
  <c r="H25" i="1"/>
  <c r="J25" i="1"/>
  <c r="L25" i="1"/>
  <c r="N25" i="1"/>
  <c r="J112" i="1"/>
  <c r="J107" i="1" s="1"/>
  <c r="F161" i="1"/>
  <c r="L166" i="1"/>
  <c r="H24" i="1"/>
  <c r="J24" i="1"/>
  <c r="L24" i="1"/>
  <c r="J166" i="1"/>
  <c r="J151" i="1" l="1"/>
  <c r="J98" i="1"/>
  <c r="J162" i="1"/>
  <c r="I158" i="1"/>
  <c r="J20" i="1"/>
  <c r="N134" i="1"/>
  <c r="L129" i="1"/>
  <c r="N129" i="1" s="1"/>
  <c r="L98" i="1"/>
  <c r="L162" i="1"/>
  <c r="L20" i="1"/>
  <c r="N161" i="1"/>
  <c r="F158" i="1"/>
  <c r="M134" i="1"/>
  <c r="M156" i="1" s="1"/>
  <c r="K129" i="1"/>
  <c r="M129" i="1" s="1"/>
  <c r="N98" i="1"/>
  <c r="N162" i="1"/>
  <c r="N20" i="1"/>
  <c r="K156" i="1"/>
  <c r="L112" i="1"/>
  <c r="K107" i="1"/>
  <c r="H98" i="1"/>
  <c r="H162" i="1"/>
  <c r="G158" i="1"/>
  <c r="H158" i="1" s="1"/>
  <c r="K165" i="1" l="1"/>
  <c r="K158" i="1" s="1"/>
  <c r="L158" i="1" s="1"/>
  <c r="K151" i="1"/>
  <c r="M165" i="1"/>
  <c r="M158" i="1" s="1"/>
  <c r="N158" i="1" s="1"/>
  <c r="N156" i="1"/>
  <c r="N165" i="1" s="1"/>
  <c r="M151" i="1"/>
  <c r="N151" i="1" s="1"/>
  <c r="J158" i="1"/>
  <c r="L107" i="1"/>
  <c r="L156" i="1"/>
  <c r="L165" i="1" l="1"/>
  <c r="L151" i="1"/>
</calcChain>
</file>

<file path=xl/sharedStrings.xml><?xml version="1.0" encoding="utf-8"?>
<sst xmlns="http://schemas.openxmlformats.org/spreadsheetml/2006/main" count="265" uniqueCount="108">
  <si>
    <t xml:space="preserve">Отчет о ходе реализации </t>
  </si>
  <si>
    <t>в очередном году муниципальной программы</t>
  </si>
  <si>
    <t xml:space="preserve">«Развитие транспортной системы городского поселения Новоаганск на 2014–2020 годы»
</t>
  </si>
  <si>
    <t>(наименование муниципальной программы городского поселения Новоаганск)</t>
  </si>
  <si>
    <t xml:space="preserve">           на 31 декабря  2017 года</t>
  </si>
  <si>
    <t xml:space="preserve">                        (отчетный период)</t>
  </si>
  <si>
    <t>Программа утверждена постановлением администрации городского поселения Новоаганск от 11.12.2013 №403</t>
  </si>
  <si>
    <t>(в редакции от 16.11.2017 № 387)</t>
  </si>
  <si>
    <t xml:space="preserve">Ответственный исполнитель: </t>
  </si>
  <si>
    <t xml:space="preserve">Служба ЖКХ и транспорта 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</si>
  <si>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</si>
  <si>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</si>
  <si>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</si>
  <si>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</si>
  <si>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2016 год, тыс. руб.</t>
  </si>
  <si>
    <t>Исполнено на 01.04.2017</t>
  </si>
  <si>
    <t>Исполнено на 01.07.2017</t>
  </si>
  <si>
    <t>Исполнено на  01.10.2017</t>
  </si>
  <si>
    <t xml:space="preserve">Исполнено за 2017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</si>
  <si>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</si>
  <si>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</si>
  <si>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</si>
  <si>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</si>
  <si>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</si>
  <si>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 xml:space="preserve">Цель: повышение эффективности функционирования транспортной системы городского поселения Новоаганск; удовлетворение потребности поселения в пассажирских перевозках
</t>
  </si>
  <si>
    <t>Подпрограмма 1: «Содержание и ремонт улично–дорожной сети»</t>
  </si>
  <si>
    <t xml:space="preserve">Задача 1: Обеспечение функционирования сети автомобильных дорог городского поселения Новоаганск </t>
  </si>
  <si>
    <t>1.1</t>
  </si>
  <si>
    <t>Обеспечение комплексного содержания автомобильных дорог, проездов, искусственных сооружений, элементов обустройства улично дорожной сети поселения</t>
  </si>
  <si>
    <t>январь- декабрь</t>
  </si>
  <si>
    <t>январь-май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</si>
  <si>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</si>
  <si>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</si>
  <si>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</si>
  <si>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</si>
  <si>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</si>
  <si>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</si>
  <si>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 том числе остатки прошлого года</t>
  </si>
  <si>
    <t>1.1.1</t>
  </si>
  <si>
    <t>Содержание внутрипоселковых дорог пгт. Новоаганск</t>
  </si>
  <si>
    <t>втом числе остатки прошлого года</t>
  </si>
  <si>
    <t>Работы выполнялись в рамках муниципального контракта №01668 от 25.12.16 с ООО "Гарант-Сервис"</t>
  </si>
  <si>
    <t>1.1.2</t>
  </si>
  <si>
    <t>Содержание внутриквартальных дорог пгт. Ново-аганск</t>
  </si>
  <si>
    <t>1.1.3</t>
  </si>
  <si>
    <t>Содержание внут-рипоселковых дорог с. Варьеган</t>
  </si>
  <si>
    <t>внебюджетные источники</t>
  </si>
  <si>
    <t>Работы выполнялись в рамках муниципального контракта №1671 от23.12.16 с ООО "АганТеплоЭнергоМонтажСервисСтрой"</t>
  </si>
  <si>
    <t>1.1.4</t>
  </si>
  <si>
    <t>Содержание внут-риквартальных дорог с. Варьеган</t>
  </si>
  <si>
    <t>1.1.5</t>
  </si>
  <si>
    <t xml:space="preserve">Обеспечение сохранности подъездных дорог, включая ремонт и содержание дорог </t>
  </si>
  <si>
    <t>1.1.6</t>
  </si>
  <si>
    <t xml:space="preserve">Изготовление технической документации по дорогам                       </t>
  </si>
  <si>
    <t>январь-июгь</t>
  </si>
  <si>
    <t>Заключен МК №1439 от 25.09.2017 с ООО «Институт Строительного Проектирования» на изготовление проекта ОДД.</t>
  </si>
  <si>
    <t>1.1.7.3</t>
  </si>
  <si>
    <t>Ремонт внутрипоселковых дорог в пгт.Новоаганск (ул.Транспортная ул.Лесная)</t>
  </si>
  <si>
    <t>август октябрь</t>
  </si>
  <si>
    <t>9261,04</t>
  </si>
  <si>
    <t>Заключен МК №1282 от 29.08.2017 с ООО "Гарант-Сервис", выполение мероприятий по ремонту дорог в сентябрк -октябре 2017г.</t>
  </si>
  <si>
    <t>1.2</t>
  </si>
  <si>
    <t>Повышение безопасности дорожного движения</t>
  </si>
  <si>
    <t>январь-июнь</t>
  </si>
  <si>
    <t>1.2.2</t>
  </si>
  <si>
    <t>Выполнение работ по обустройству пешеходных переходов</t>
  </si>
  <si>
    <t>май сентябрь</t>
  </si>
  <si>
    <t>Заключен муниципальный контракт ООО "ГранТок" №1011 на сумму 2 003 368 руб  и договор №15\420-2017 от25.08.17 на  сумму 96008 руб.</t>
  </si>
  <si>
    <t>Итого по подпрограмме 1</t>
  </si>
  <si>
    <t>Всего по подпрограмме 1:</t>
  </si>
  <si>
    <t>Подпрограмма 2 "Транспортное обслуживание населения поселения"</t>
  </si>
  <si>
    <t>Задача 2: Организация и обеспечение доступности транспортных услуг для населения поселения</t>
  </si>
  <si>
    <t>2.1</t>
  </si>
  <si>
    <t>Создание условий для организации пассажирских перевозок в границвх поселения</t>
  </si>
  <si>
    <t>январь-декабрь</t>
  </si>
  <si>
    <t>2.1.1</t>
  </si>
  <si>
    <t xml:space="preserve">Предоставление субсидий  пассажирских перевозок автотранспортом общего пользования в границах поселения </t>
  </si>
  <si>
    <t>По договору  №4 от 19.11.16 были предоставлены субсидии  индивидуальному предпринимателю Гиляеву Л.А. на  организацию пассажирских перевозок автотранспортом (автобусом) общего пользования в границах поселения по маршруту пгт. Новоаганск-с. Варьёган, оплата за декабрь будет произведена в январе 2018 года</t>
  </si>
  <si>
    <t>2.3</t>
  </si>
  <si>
    <t>Обеспечение эффективности функционирования действующей транспортной инфраструктуры в соответствии с потребностью населения</t>
  </si>
  <si>
    <t>Реализация мероприятия запланирована на IV кв. 2016 г.</t>
  </si>
  <si>
    <t>2.2</t>
  </si>
  <si>
    <t>Организация перевозок для отдельных категорий граждан</t>
  </si>
  <si>
    <t>2.2.1</t>
  </si>
  <si>
    <t>Обеспечение доставки призывников в отдел Военного комиссариата</t>
  </si>
  <si>
    <t>январь-март</t>
  </si>
  <si>
    <t>Оплата произведена по факту выполненых работ</t>
  </si>
  <si>
    <t>2.3.1</t>
  </si>
  <si>
    <t>Выполнение работ по разработке программы комплексного развития транспортной инфраструктуры городского поселения Новоаганск</t>
  </si>
  <si>
    <t>По договору УП СА по ООГХ города Радужный от от11.01.17 №301/Ф произведена перевозка призывников в отдел Военного комиссариата г.Нижневартовск.</t>
  </si>
  <si>
    <t>Итого по подпрограмме 2</t>
  </si>
  <si>
    <t>Всего по подпрограмме 2:</t>
  </si>
  <si>
    <t>ВСЕГО по программе</t>
  </si>
  <si>
    <t xml:space="preserve"> дор.фонд района </t>
  </si>
  <si>
    <t xml:space="preserve"> дор.фонд поселения </t>
  </si>
  <si>
    <t>Руководитель программы ______________ _____________</t>
  </si>
  <si>
    <t xml:space="preserve">                               А.А.Помпеев</t>
  </si>
  <si>
    <t xml:space="preserve">                          (Ф.И.О.)            (подпись)</t>
  </si>
  <si>
    <t xml:space="preserve">Должностное лицо, </t>
  </si>
  <si>
    <t xml:space="preserve">ответственное за           </t>
  </si>
  <si>
    <r>
      <t>составление формы  Начальник службы</t>
    </r>
    <r>
      <rPr>
        <u/>
        <sz val="11"/>
        <rFont val="Times New Roman"/>
        <family val="1"/>
        <charset val="204"/>
      </rPr>
      <t xml:space="preserve"> ЖКХ иТ___</t>
    </r>
    <r>
      <rPr>
        <sz val="11"/>
        <rFont val="Times New Roman"/>
        <family val="1"/>
        <charset val="204"/>
      </rPr>
      <t>_____________ А.А.Помпеев      51-032</t>
    </r>
  </si>
  <si>
    <t xml:space="preserve">                                                          (должность)                                                                 (Ф.И.О.)       (подпись) (номер телефона)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</si>
  <si>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</si>
  <si>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</si>
  <si>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</si>
  <si>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</si>
  <si>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начальник отдела экономики</t>
  </si>
  <si>
    <t>Л.Г.Мальцева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</si>
</sst>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_ ;\-#,##0.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0" fontId="9" fillId="0" borderId="1" xfId="0" applyFont="1" applyBorder="1"/>
    <xf numFmtId="0" fontId="5" fillId="0" borderId="1" xfId="0" applyFont="1" applyBorder="1" applyAlignment="1"/>
    <xf numFmtId="0" fontId="5" fillId="0" borderId="0" xfId="0" applyFont="1" applyFill="1"/>
    <xf numFmtId="0" fontId="10" fillId="0" borderId="0" xfId="0" applyFont="1" applyFill="1"/>
    <xf numFmtId="164" fontId="0" fillId="0" borderId="0" xfId="0" applyNumberFormat="1"/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4" fontId="11" fillId="0" borderId="9" xfId="0" applyNumberFormat="1" applyFont="1" applyFill="1" applyBorder="1" applyAlignment="1" applyProtection="1">
      <alignment vertical="center" wrapText="1"/>
      <protection locked="0"/>
    </xf>
    <xf numFmtId="4" fontId="13" fillId="0" borderId="2" xfId="0" applyNumberFormat="1" applyFont="1" applyBorder="1" applyAlignment="1">
      <alignment horizontal="center" vertical="center"/>
    </xf>
    <xf numFmtId="4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2" applyNumberFormat="1" applyFont="1" applyFill="1" applyBorder="1" applyAlignment="1" applyProtection="1">
      <alignment vertical="center" wrapText="1"/>
      <protection locked="0"/>
    </xf>
    <xf numFmtId="164" fontId="11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4" fontId="15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2" applyNumberFormat="1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top" wrapText="1"/>
    </xf>
    <xf numFmtId="4" fontId="12" fillId="0" borderId="5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top" wrapText="1"/>
      <protection locked="0"/>
    </xf>
    <xf numFmtId="4" fontId="12" fillId="0" borderId="2" xfId="0" applyNumberFormat="1" applyFont="1" applyFill="1" applyBorder="1" applyAlignment="1" applyProtection="1">
      <alignment vertical="top" wrapText="1"/>
      <protection locked="0"/>
    </xf>
    <xf numFmtId="164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4" fontId="12" fillId="0" borderId="5" xfId="0" applyNumberFormat="1" applyFont="1" applyFill="1" applyBorder="1" applyAlignment="1" applyProtection="1">
      <alignment vertical="top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3" fontId="16" fillId="0" borderId="0" xfId="1" applyFont="1" applyAlignment="1">
      <alignment horizontal="center" vertical="center"/>
    </xf>
    <xf numFmtId="164" fontId="12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vertical="center" wrapText="1"/>
      <protection locked="0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2" fontId="16" fillId="0" borderId="0" xfId="0" applyNumberFormat="1" applyFont="1" applyAlignment="1">
      <alignment horizontal="center" vertical="center"/>
    </xf>
    <xf numFmtId="4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164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left" vertical="top" wrapText="1"/>
      <protection locked="0"/>
    </xf>
    <xf numFmtId="164" fontId="12" fillId="0" borderId="4" xfId="0" applyNumberFormat="1" applyFont="1" applyFill="1" applyBorder="1" applyAlignment="1" applyProtection="1">
      <alignment horizontal="left" vertical="top" wrapText="1"/>
      <protection locked="0"/>
    </xf>
    <xf numFmtId="2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17" fillId="0" borderId="2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164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2" applyNumberFormat="1" applyFont="1" applyFill="1" applyBorder="1" applyAlignment="1" applyProtection="1">
      <alignment vertical="center" wrapText="1"/>
      <protection locked="0"/>
    </xf>
    <xf numFmtId="164" fontId="12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4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4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2" applyNumberFormat="1" applyFont="1" applyFill="1" applyBorder="1" applyAlignment="1" applyProtection="1">
      <alignment vertical="center" wrapText="1"/>
      <protection locked="0"/>
    </xf>
    <xf numFmtId="164" fontId="13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165" fontId="16" fillId="0" borderId="2" xfId="0" applyNumberFormat="1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justify" vertical="top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" fontId="18" fillId="2" borderId="14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justify" vertical="top"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top" wrapText="1"/>
      <protection locked="0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Border="1" applyAlignment="1">
      <alignment horizontal="center"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4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Fill="1" applyBorder="1"/>
    <xf numFmtId="4" fontId="20" fillId="0" borderId="2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vertical="center" wrapText="1"/>
      <protection locked="0"/>
    </xf>
    <xf numFmtId="4" fontId="11" fillId="0" borderId="0" xfId="2" applyNumberFormat="1" applyFont="1" applyFill="1" applyBorder="1" applyAlignment="1" applyProtection="1">
      <alignment vertical="center" wrapText="1"/>
      <protection locked="0"/>
    </xf>
    <xf numFmtId="4" fontId="12" fillId="0" borderId="0" xfId="2" applyNumberFormat="1" applyFont="1" applyFill="1" applyBorder="1" applyAlignment="1" applyProtection="1">
      <alignment vertical="center" wrapText="1"/>
      <protection locked="0"/>
    </xf>
    <xf numFmtId="164" fontId="12" fillId="0" borderId="0" xfId="2" applyNumberFormat="1" applyFont="1" applyFill="1" applyBorder="1" applyAlignment="1" applyProtection="1">
      <alignment vertical="center" wrapText="1"/>
      <protection locked="0"/>
    </xf>
    <xf numFmtId="164" fontId="11" fillId="0" borderId="0" xfId="2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 applyAlignment="1"/>
    <xf numFmtId="4" fontId="0" fillId="0" borderId="0" xfId="0" applyNumberFormat="1" applyFill="1"/>
    <xf numFmtId="0" fontId="21" fillId="0" borderId="0" xfId="0" applyFont="1" applyAlignment="1"/>
    <xf numFmtId="0" fontId="22" fillId="0" borderId="0" xfId="0" applyFont="1" applyAlignment="1"/>
    <xf numFmtId="4" fontId="0" fillId="0" borderId="0" xfId="0" applyNumberForma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0" fillId="0" borderId="0" xfId="0" applyFont="1"/>
    <xf numFmtId="0" fontId="25" fillId="0" borderId="1" xfId="0" applyFont="1" applyBorder="1"/>
    <xf numFmtId="0" fontId="26" fillId="0" borderId="1" xfId="0" applyFont="1" applyBorder="1" applyAlignment="1"/>
    <xf numFmtId="0" fontId="0" fillId="0" borderId="0" xfId="0" applyBorder="1"/>
    <xf numFmtId="0" fontId="27" fillId="0" borderId="0" xfId="0" applyFont="1"/>
    <xf numFmtId="0" fontId="25" fillId="0" borderId="0" xfId="0" applyFont="1"/>
  </cellXfs>
  <cellStyles count="4">
    <cellStyle name="Обычный" xfId="0" builtinId="0"/>
    <cellStyle name="Обычный 3" xfId="3"/>
    <cellStyle name="Финансовый" xfId="1" builtinId="3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view="pageBreakPreview" zoomScale="90" zoomScaleNormal="85" zoomScaleSheetLayoutView="90" workbookViewId="0">
      <selection activeCell="E3" sqref="E3:I3"/>
    </sheetView>
  </sheetViews>
  <sheetFormatPr defaultRowHeight="15" x14ac:dyDescent="0.25"/>
  <cols>
    <col min="1" max="1" width="6.28515625" customWidth="1"/>
    <col min="2" max="2" width="19.7109375" customWidth="1"/>
    <col min="3" max="3" width="8.7109375" customWidth="1"/>
    <col min="4" max="4" width="8" customWidth="1"/>
    <col min="5" max="5" width="14.5703125" customWidth="1"/>
    <col min="6" max="6" width="13.5703125" customWidth="1"/>
    <col min="7" max="8" width="10.140625" customWidth="1"/>
    <col min="9" max="10" width="10.140625" style="5" customWidth="1"/>
    <col min="11" max="14" width="10.140625" customWidth="1"/>
    <col min="15" max="15" width="25.5703125" customWidth="1"/>
  </cols>
  <sheetData>
    <row r="1" spans="1:15" ht="15" customHeight="1" x14ac:dyDescent="0.25">
      <c r="B1" s="1"/>
      <c r="F1" s="2" t="s">
        <v>0</v>
      </c>
      <c r="G1" s="3"/>
      <c r="H1" s="3"/>
      <c r="I1" s="4"/>
    </row>
    <row r="2" spans="1:15" ht="15" customHeight="1" x14ac:dyDescent="0.25">
      <c r="B2" s="1"/>
      <c r="E2" s="6" t="s">
        <v>1</v>
      </c>
      <c r="G2" s="3"/>
      <c r="H2" s="3"/>
      <c r="I2" s="4"/>
    </row>
    <row r="3" spans="1:15" ht="34.5" customHeight="1" x14ac:dyDescent="0.25">
      <c r="B3" s="1"/>
      <c r="E3" s="7" t="s">
        <v>2</v>
      </c>
      <c r="F3" s="7"/>
      <c r="G3" s="7"/>
      <c r="H3" s="7"/>
      <c r="I3" s="7"/>
    </row>
    <row r="4" spans="1:15" ht="15" customHeight="1" x14ac:dyDescent="0.25">
      <c r="B4" s="1"/>
      <c r="E4" s="8" t="s">
        <v>3</v>
      </c>
      <c r="G4" s="3"/>
      <c r="H4" s="3"/>
      <c r="I4" s="4"/>
    </row>
    <row r="5" spans="1:15" ht="8.25" customHeight="1" x14ac:dyDescent="0.25">
      <c r="B5" s="1"/>
      <c r="E5" s="2"/>
      <c r="F5" s="9"/>
      <c r="G5" s="3"/>
      <c r="H5" s="3"/>
      <c r="I5" s="4"/>
    </row>
    <row r="6" spans="1:15" ht="15" customHeight="1" x14ac:dyDescent="0.25">
      <c r="B6" s="9"/>
      <c r="C6" s="9"/>
      <c r="D6" s="9"/>
      <c r="F6" s="10" t="s">
        <v>4</v>
      </c>
      <c r="G6" s="3"/>
      <c r="H6" s="3"/>
      <c r="I6" s="4"/>
    </row>
    <row r="7" spans="1:15" ht="15" customHeight="1" x14ac:dyDescent="0.25">
      <c r="B7" s="9"/>
      <c r="C7" s="11"/>
      <c r="D7" s="11"/>
      <c r="F7" s="12" t="s">
        <v>5</v>
      </c>
      <c r="G7" s="3"/>
      <c r="H7" s="3"/>
      <c r="I7" s="4"/>
    </row>
    <row r="8" spans="1:15" ht="8.25" customHeight="1" x14ac:dyDescent="0.25">
      <c r="B8" s="9"/>
      <c r="C8" s="9"/>
      <c r="D8" s="9"/>
      <c r="E8" s="9"/>
      <c r="F8" s="9"/>
      <c r="G8" s="3"/>
      <c r="H8" s="3"/>
      <c r="I8" s="4"/>
    </row>
    <row r="9" spans="1:15" ht="15" customHeight="1" x14ac:dyDescent="0.25">
      <c r="B9" s="13" t="s">
        <v>6</v>
      </c>
      <c r="C9" s="9"/>
      <c r="D9" s="9"/>
      <c r="E9" s="14"/>
      <c r="F9" s="14"/>
      <c r="G9" s="14"/>
      <c r="H9" s="14"/>
      <c r="I9" s="15"/>
      <c r="J9" s="16"/>
    </row>
    <row r="10" spans="1:15" ht="15" customHeight="1" x14ac:dyDescent="0.25">
      <c r="B10" s="13" t="s">
        <v>7</v>
      </c>
      <c r="C10" s="17"/>
      <c r="D10" s="17"/>
      <c r="E10" s="18"/>
      <c r="F10" s="18"/>
      <c r="G10" s="18"/>
      <c r="H10" s="18"/>
      <c r="I10" s="19"/>
      <c r="J10" s="20"/>
    </row>
    <row r="11" spans="1:15" ht="7.5" customHeight="1" x14ac:dyDescent="0.25">
      <c r="B11" s="13"/>
      <c r="C11" s="17"/>
      <c r="D11" s="17"/>
      <c r="E11" s="18"/>
      <c r="F11" s="18"/>
      <c r="G11" s="18"/>
      <c r="H11" s="18"/>
      <c r="I11" s="19"/>
      <c r="J11" s="20"/>
    </row>
    <row r="12" spans="1:15" ht="15" customHeight="1" x14ac:dyDescent="0.25">
      <c r="B12" s="13" t="s">
        <v>8</v>
      </c>
      <c r="C12" s="17"/>
      <c r="D12" s="21" t="s">
        <v>9</v>
      </c>
      <c r="E12" s="22"/>
      <c r="F12" s="22"/>
      <c r="G12" s="9"/>
      <c r="H12" s="9"/>
      <c r="I12" s="23"/>
      <c r="J12" s="24"/>
    </row>
    <row r="13" spans="1:15" ht="7.5" customHeight="1" x14ac:dyDescent="0.25">
      <c r="B13" s="13"/>
      <c r="C13" s="17"/>
      <c r="D13" s="17"/>
      <c r="E13" s="17"/>
      <c r="F13" s="17"/>
      <c r="G13" s="9"/>
      <c r="H13" s="9"/>
      <c r="I13" s="23"/>
      <c r="J13" s="24"/>
      <c r="O13" s="25"/>
    </row>
    <row r="14" spans="1:15" ht="15" customHeight="1" x14ac:dyDescent="0.25">
      <c r="A14" s="26" t="s">
        <v>10</v>
      </c>
      <c r="B14" s="26" t="s">
        <v>11</v>
      </c>
      <c r="C14" s="26" t="s">
        <v>12</v>
      </c>
      <c r="D14" s="26"/>
      <c r="E14" s="26" t="s">
        <v>13</v>
      </c>
      <c r="F14" s="27" t="s">
        <v>14</v>
      </c>
      <c r="G14" s="28" t="s">
        <v>15</v>
      </c>
      <c r="H14" s="28"/>
      <c r="I14" s="28" t="s">
        <v>16</v>
      </c>
      <c r="J14" s="28"/>
      <c r="K14" s="28" t="s">
        <v>17</v>
      </c>
      <c r="L14" s="28"/>
      <c r="M14" s="28" t="s">
        <v>18</v>
      </c>
      <c r="N14" s="28"/>
      <c r="O14" s="29" t="s">
        <v>19</v>
      </c>
    </row>
    <row r="15" spans="1:15" ht="49.15" customHeight="1" x14ac:dyDescent="0.25">
      <c r="A15" s="26"/>
      <c r="B15" s="26"/>
      <c r="C15" s="26"/>
      <c r="D15" s="26"/>
      <c r="E15" s="26"/>
      <c r="F15" s="30"/>
      <c r="G15" s="28"/>
      <c r="H15" s="28"/>
      <c r="I15" s="28"/>
      <c r="J15" s="28"/>
      <c r="K15" s="28"/>
      <c r="L15" s="28"/>
      <c r="M15" s="28"/>
      <c r="N15" s="28"/>
      <c r="O15" s="29"/>
    </row>
    <row r="16" spans="1:15" ht="29.25" customHeight="1" x14ac:dyDescent="0.25">
      <c r="A16" s="26"/>
      <c r="B16" s="26"/>
      <c r="C16" s="31" t="s">
        <v>20</v>
      </c>
      <c r="D16" s="31" t="s">
        <v>21</v>
      </c>
      <c r="E16" s="26"/>
      <c r="F16" s="32"/>
      <c r="G16" s="31" t="s">
        <v>22</v>
      </c>
      <c r="H16" s="31" t="s">
        <v>23</v>
      </c>
      <c r="I16" s="31" t="s">
        <v>22</v>
      </c>
      <c r="J16" s="31" t="s">
        <v>23</v>
      </c>
      <c r="K16" s="31" t="s">
        <v>22</v>
      </c>
      <c r="L16" s="31" t="s">
        <v>23</v>
      </c>
      <c r="M16" s="31" t="s">
        <v>22</v>
      </c>
      <c r="N16" s="31" t="s">
        <v>23</v>
      </c>
      <c r="O16" s="29"/>
    </row>
    <row r="17" spans="1:15" ht="18" customHeight="1" x14ac:dyDescent="0.25">
      <c r="A17" s="33" t="s">
        <v>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1:15" ht="16.149999999999999" customHeight="1" x14ac:dyDescent="0.25">
      <c r="A18" s="36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18" customHeight="1" x14ac:dyDescent="0.25">
      <c r="A19" s="36" t="s">
        <v>26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15" ht="15" customHeight="1" x14ac:dyDescent="0.25">
      <c r="A20" s="39" t="s">
        <v>27</v>
      </c>
      <c r="B20" s="26" t="s">
        <v>28</v>
      </c>
      <c r="C20" s="27" t="s">
        <v>29</v>
      </c>
      <c r="D20" s="40" t="s">
        <v>30</v>
      </c>
      <c r="E20" s="41" t="s">
        <v>31</v>
      </c>
      <c r="F20" s="42">
        <f>F23+F24+F25+F26</f>
        <v>39573.30999999999</v>
      </c>
      <c r="G20" s="42">
        <f>G25+G24</f>
        <v>5742.8</v>
      </c>
      <c r="H20" s="43">
        <f>G20/F20%</f>
        <v>14.511801009316637</v>
      </c>
      <c r="I20" s="42">
        <f>I25+I26+I24</f>
        <v>14373.84</v>
      </c>
      <c r="J20" s="43">
        <f>I20/F20%</f>
        <v>36.322056456738146</v>
      </c>
      <c r="K20" s="43">
        <f>K25+K26+K24</f>
        <v>19104.07</v>
      </c>
      <c r="L20" s="44">
        <f>K20/F20%</f>
        <v>48.275137965462086</v>
      </c>
      <c r="M20" s="45">
        <f>M25+M26+M24+M23</f>
        <v>39571.71</v>
      </c>
      <c r="N20" s="46">
        <f t="shared" ref="N20:N25" si="0">M20/F20%</f>
        <v>99.995956870931465</v>
      </c>
      <c r="O20" s="29"/>
    </row>
    <row r="21" spans="1:15" ht="12.75" customHeight="1" x14ac:dyDescent="0.25">
      <c r="A21" s="47"/>
      <c r="B21" s="48"/>
      <c r="C21" s="30"/>
      <c r="D21" s="49"/>
      <c r="E21" s="50" t="s">
        <v>32</v>
      </c>
      <c r="F21" s="51"/>
      <c r="G21" s="52"/>
      <c r="H21" s="53"/>
      <c r="I21" s="54"/>
      <c r="J21" s="53"/>
      <c r="K21" s="54"/>
      <c r="L21" s="54"/>
      <c r="M21" s="55"/>
      <c r="N21" s="46"/>
      <c r="O21" s="56"/>
    </row>
    <row r="22" spans="1:15" ht="24" customHeight="1" x14ac:dyDescent="0.25">
      <c r="A22" s="47"/>
      <c r="B22" s="48"/>
      <c r="C22" s="30"/>
      <c r="D22" s="49"/>
      <c r="E22" s="57" t="s">
        <v>33</v>
      </c>
      <c r="F22" s="53">
        <v>0</v>
      </c>
      <c r="G22" s="53"/>
      <c r="H22" s="53"/>
      <c r="I22" s="44"/>
      <c r="J22" s="53"/>
      <c r="K22" s="44"/>
      <c r="L22" s="44"/>
      <c r="M22" s="45"/>
      <c r="N22" s="46"/>
      <c r="O22" s="56"/>
    </row>
    <row r="23" spans="1:15" ht="24.75" customHeight="1" x14ac:dyDescent="0.25">
      <c r="A23" s="47"/>
      <c r="B23" s="48"/>
      <c r="C23" s="30"/>
      <c r="D23" s="49"/>
      <c r="E23" s="58" t="s">
        <v>34</v>
      </c>
      <c r="F23" s="53">
        <v>9261.0400000000009</v>
      </c>
      <c r="G23" s="53"/>
      <c r="H23" s="53"/>
      <c r="I23" s="44"/>
      <c r="J23" s="53"/>
      <c r="K23" s="44"/>
      <c r="L23" s="44"/>
      <c r="M23" s="45">
        <f>F23</f>
        <v>9261.0400000000009</v>
      </c>
      <c r="N23" s="46">
        <f t="shared" si="0"/>
        <v>100</v>
      </c>
      <c r="O23" s="56"/>
    </row>
    <row r="24" spans="1:15" ht="38.25" customHeight="1" x14ac:dyDescent="0.25">
      <c r="A24" s="47"/>
      <c r="B24" s="48"/>
      <c r="C24" s="30"/>
      <c r="D24" s="49"/>
      <c r="E24" s="59" t="s">
        <v>35</v>
      </c>
      <c r="F24" s="53">
        <f>F63+F79</f>
        <v>2567.63</v>
      </c>
      <c r="G24" s="53">
        <f>G63</f>
        <v>324.89</v>
      </c>
      <c r="H24" s="53">
        <f>G24/F24%</f>
        <v>12.65330285126751</v>
      </c>
      <c r="I24" s="53">
        <f>I63</f>
        <v>800.1</v>
      </c>
      <c r="J24" s="53">
        <f>I24/F24%</f>
        <v>31.161031768595944</v>
      </c>
      <c r="K24" s="53">
        <f>K63</f>
        <v>1336</v>
      </c>
      <c r="L24" s="60">
        <f>K24/F24%</f>
        <v>52.032419001180074</v>
      </c>
      <c r="M24" s="45">
        <f>M63+M79</f>
        <v>2567.63</v>
      </c>
      <c r="N24" s="46">
        <f t="shared" si="0"/>
        <v>100</v>
      </c>
      <c r="O24" s="56"/>
    </row>
    <row r="25" spans="1:15" ht="25.15" customHeight="1" x14ac:dyDescent="0.25">
      <c r="A25" s="47"/>
      <c r="B25" s="48"/>
      <c r="C25" s="30"/>
      <c r="D25" s="49"/>
      <c r="E25" s="57" t="s">
        <v>36</v>
      </c>
      <c r="F25" s="61">
        <f>F32+F40+F48+F56+F72</f>
        <v>26331.869999999995</v>
      </c>
      <c r="G25" s="61">
        <f>G32+G40+G48+G56</f>
        <v>5417.91</v>
      </c>
      <c r="H25" s="53">
        <f>G25/F25%</f>
        <v>20.575485144047878</v>
      </c>
      <c r="I25" s="61">
        <f>I32+I40+I48+I56</f>
        <v>12160.97</v>
      </c>
      <c r="J25" s="60">
        <f>I25/F25%</f>
        <v>46.183465131796567</v>
      </c>
      <c r="K25" s="53">
        <f>K32+K40+K48+K56</f>
        <v>16355.300000000001</v>
      </c>
      <c r="L25" s="60">
        <f>K25/F25%</f>
        <v>62.112185727789189</v>
      </c>
      <c r="M25" s="45">
        <f>M32+M40+M48+M56+M72+M80</f>
        <v>26330.269999999997</v>
      </c>
      <c r="N25" s="46">
        <f t="shared" si="0"/>
        <v>99.993923712975942</v>
      </c>
      <c r="O25" s="56"/>
    </row>
    <row r="26" spans="1:15" ht="38.25" customHeight="1" x14ac:dyDescent="0.25">
      <c r="A26" s="62"/>
      <c r="B26" s="48"/>
      <c r="C26" s="32"/>
      <c r="D26" s="63"/>
      <c r="E26" s="64" t="s">
        <v>37</v>
      </c>
      <c r="F26" s="53">
        <v>1412.77</v>
      </c>
      <c r="G26" s="53">
        <v>1412.77</v>
      </c>
      <c r="H26" s="60">
        <v>100</v>
      </c>
      <c r="I26" s="53">
        <v>1412.77</v>
      </c>
      <c r="J26" s="60">
        <v>100</v>
      </c>
      <c r="K26" s="53">
        <v>1412.77</v>
      </c>
      <c r="L26" s="60">
        <v>100</v>
      </c>
      <c r="M26" s="45">
        <v>1412.77</v>
      </c>
      <c r="N26" s="46">
        <f>M26/F26%</f>
        <v>100</v>
      </c>
      <c r="O26" s="56"/>
    </row>
    <row r="27" spans="1:15" ht="18" customHeight="1" x14ac:dyDescent="0.25">
      <c r="A27" s="65" t="s">
        <v>38</v>
      </c>
      <c r="B27" s="66" t="s">
        <v>39</v>
      </c>
      <c r="C27" s="40" t="s">
        <v>29</v>
      </c>
      <c r="D27" s="40" t="s">
        <v>30</v>
      </c>
      <c r="E27" s="41" t="s">
        <v>31</v>
      </c>
      <c r="F27" s="42">
        <f>F32</f>
        <v>14132.68</v>
      </c>
      <c r="G27" s="42">
        <f>SUM(G29:G33)</f>
        <v>3515.19</v>
      </c>
      <c r="H27" s="42">
        <f>G27/F27%</f>
        <v>24.872777137811088</v>
      </c>
      <c r="I27" s="42">
        <f>SUM(I29:I33)</f>
        <v>7229.0400000000009</v>
      </c>
      <c r="J27" s="44">
        <f>I27/F27%</f>
        <v>51.151232462632713</v>
      </c>
      <c r="K27" s="44">
        <f>K32</f>
        <v>9344.2000000000007</v>
      </c>
      <c r="L27" s="44">
        <f>L32</f>
        <v>66.117679024785119</v>
      </c>
      <c r="M27" s="44">
        <v>14132.68</v>
      </c>
      <c r="N27" s="46">
        <v>100</v>
      </c>
      <c r="O27" s="29"/>
    </row>
    <row r="28" spans="1:15" ht="15.6" customHeight="1" x14ac:dyDescent="0.25">
      <c r="A28" s="67"/>
      <c r="B28" s="68"/>
      <c r="C28" s="49"/>
      <c r="D28" s="49"/>
      <c r="E28" s="50" t="s">
        <v>32</v>
      </c>
      <c r="F28" s="51"/>
      <c r="G28" s="52"/>
      <c r="H28" s="54"/>
      <c r="I28" s="54"/>
      <c r="J28" s="60"/>
      <c r="K28" s="54"/>
      <c r="L28" s="54"/>
      <c r="M28" s="54"/>
      <c r="N28" s="54"/>
      <c r="O28" s="56"/>
    </row>
    <row r="29" spans="1:15" ht="21.6" customHeight="1" x14ac:dyDescent="0.25">
      <c r="A29" s="67"/>
      <c r="B29" s="68"/>
      <c r="C29" s="49"/>
      <c r="D29" s="49"/>
      <c r="E29" s="69" t="s">
        <v>33</v>
      </c>
      <c r="F29" s="53">
        <v>0</v>
      </c>
      <c r="G29" s="53"/>
      <c r="H29" s="60"/>
      <c r="I29" s="60"/>
      <c r="J29" s="60"/>
      <c r="K29" s="44"/>
      <c r="L29" s="44"/>
      <c r="M29" s="44"/>
      <c r="N29" s="46"/>
      <c r="O29" s="56"/>
    </row>
    <row r="30" spans="1:15" ht="25.15" customHeight="1" x14ac:dyDescent="0.25">
      <c r="A30" s="67"/>
      <c r="B30" s="68"/>
      <c r="C30" s="49"/>
      <c r="D30" s="49"/>
      <c r="E30" s="70" t="s">
        <v>34</v>
      </c>
      <c r="F30" s="53">
        <v>0</v>
      </c>
      <c r="G30" s="53"/>
      <c r="H30" s="60"/>
      <c r="I30" s="60"/>
      <c r="J30" s="60"/>
      <c r="K30" s="44"/>
      <c r="L30" s="44"/>
      <c r="M30" s="44"/>
      <c r="N30" s="46"/>
      <c r="O30" s="56"/>
    </row>
    <row r="31" spans="1:15" ht="39.75" customHeight="1" x14ac:dyDescent="0.25">
      <c r="A31" s="67"/>
      <c r="B31" s="68"/>
      <c r="C31" s="49"/>
      <c r="D31" s="49"/>
      <c r="E31" s="64" t="s">
        <v>35</v>
      </c>
      <c r="F31" s="53"/>
      <c r="G31" s="53"/>
      <c r="H31" s="60"/>
      <c r="I31" s="60"/>
      <c r="J31" s="60"/>
      <c r="K31" s="60"/>
      <c r="L31" s="60"/>
      <c r="M31" s="44"/>
      <c r="N31" s="46"/>
      <c r="O31" s="56"/>
    </row>
    <row r="32" spans="1:15" ht="25.9" customHeight="1" x14ac:dyDescent="0.25">
      <c r="A32" s="67"/>
      <c r="B32" s="68"/>
      <c r="C32" s="49"/>
      <c r="D32" s="49"/>
      <c r="E32" s="57" t="s">
        <v>36</v>
      </c>
      <c r="F32" s="71">
        <v>14132.68</v>
      </c>
      <c r="G32" s="53">
        <v>2802.42</v>
      </c>
      <c r="H32" s="42">
        <f>G32/F32%</f>
        <v>19.829360036454517</v>
      </c>
      <c r="I32" s="60">
        <f>6516.27</f>
        <v>6516.27</v>
      </c>
      <c r="J32" s="60">
        <f>I32/F32%</f>
        <v>46.107815361276138</v>
      </c>
      <c r="K32" s="60">
        <v>9344.2000000000007</v>
      </c>
      <c r="L32" s="60">
        <f>K32/F32%</f>
        <v>66.117679024785119</v>
      </c>
      <c r="M32" s="60">
        <v>14132.68</v>
      </c>
      <c r="N32" s="72">
        <v>100</v>
      </c>
      <c r="O32" s="56"/>
    </row>
    <row r="33" spans="1:15" ht="36.6" customHeight="1" x14ac:dyDescent="0.25">
      <c r="A33" s="73"/>
      <c r="B33" s="68"/>
      <c r="C33" s="63"/>
      <c r="D33" s="63"/>
      <c r="E33" s="64" t="s">
        <v>40</v>
      </c>
      <c r="F33" s="53">
        <v>712.77</v>
      </c>
      <c r="G33" s="53">
        <v>712.77</v>
      </c>
      <c r="H33" s="60">
        <v>100</v>
      </c>
      <c r="I33" s="53">
        <v>712.77</v>
      </c>
      <c r="J33" s="60">
        <v>100</v>
      </c>
      <c r="K33" s="53">
        <v>712.77</v>
      </c>
      <c r="L33" s="60">
        <v>100</v>
      </c>
      <c r="M33" s="53">
        <v>712.77</v>
      </c>
      <c r="N33" s="60">
        <v>100</v>
      </c>
      <c r="O33" s="56"/>
    </row>
    <row r="34" spans="1:15" ht="25.15" customHeight="1" x14ac:dyDescent="0.25">
      <c r="A34" s="74" t="s">
        <v>41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</row>
    <row r="35" spans="1:15" ht="27.75" customHeight="1" x14ac:dyDescent="0.25">
      <c r="A35" s="65" t="s">
        <v>42</v>
      </c>
      <c r="B35" s="40" t="s">
        <v>43</v>
      </c>
      <c r="C35" s="40" t="s">
        <v>29</v>
      </c>
      <c r="D35" s="40" t="s">
        <v>30</v>
      </c>
      <c r="E35" s="41" t="s">
        <v>31</v>
      </c>
      <c r="F35" s="42">
        <f>SUM(F37:F40)</f>
        <v>9886.99</v>
      </c>
      <c r="G35" s="42">
        <f>G40</f>
        <v>2180.56</v>
      </c>
      <c r="H35" s="42">
        <f>H40</f>
        <v>22.054841766806682</v>
      </c>
      <c r="I35" s="44">
        <f>I40</f>
        <v>4505.4799999999996</v>
      </c>
      <c r="J35" s="44">
        <f>I35/F35%</f>
        <v>45.569784130458302</v>
      </c>
      <c r="K35" s="44">
        <f>K40</f>
        <v>5418.5</v>
      </c>
      <c r="L35" s="44">
        <f>L40</f>
        <v>54.804343890304331</v>
      </c>
      <c r="M35" s="45">
        <f>M40</f>
        <v>9885.99</v>
      </c>
      <c r="N35" s="45">
        <f>N40</f>
        <v>99.989885698276211</v>
      </c>
      <c r="O35" s="77"/>
    </row>
    <row r="36" spans="1:15" ht="15" customHeight="1" x14ac:dyDescent="0.25">
      <c r="A36" s="78"/>
      <c r="B36" s="49"/>
      <c r="C36" s="49"/>
      <c r="D36" s="49"/>
      <c r="E36" s="50" t="s">
        <v>32</v>
      </c>
      <c r="F36" s="51"/>
      <c r="G36" s="52"/>
      <c r="H36" s="60"/>
      <c r="I36" s="54"/>
      <c r="J36" s="60"/>
      <c r="K36" s="55"/>
      <c r="L36" s="55"/>
      <c r="M36" s="55"/>
      <c r="N36" s="55"/>
      <c r="O36" s="79"/>
    </row>
    <row r="37" spans="1:15" ht="27.75" customHeight="1" x14ac:dyDescent="0.25">
      <c r="A37" s="78"/>
      <c r="B37" s="49"/>
      <c r="C37" s="49"/>
      <c r="D37" s="49"/>
      <c r="E37" s="57" t="s">
        <v>33</v>
      </c>
      <c r="F37" s="53">
        <v>0</v>
      </c>
      <c r="G37" s="53"/>
      <c r="H37" s="60"/>
      <c r="I37" s="44"/>
      <c r="J37" s="60"/>
      <c r="K37" s="45"/>
      <c r="L37" s="45"/>
      <c r="M37" s="60"/>
      <c r="N37" s="60"/>
      <c r="O37" s="79"/>
    </row>
    <row r="38" spans="1:15" ht="25.5" customHeight="1" x14ac:dyDescent="0.25">
      <c r="A38" s="78"/>
      <c r="B38" s="49"/>
      <c r="C38" s="49"/>
      <c r="D38" s="49"/>
      <c r="E38" s="58" t="s">
        <v>34</v>
      </c>
      <c r="F38" s="53">
        <v>0</v>
      </c>
      <c r="G38" s="53"/>
      <c r="H38" s="60"/>
      <c r="I38" s="44"/>
      <c r="J38" s="60"/>
      <c r="K38" s="45"/>
      <c r="L38" s="45"/>
      <c r="M38" s="44"/>
      <c r="N38" s="45"/>
      <c r="O38" s="79"/>
    </row>
    <row r="39" spans="1:15" ht="27.75" customHeight="1" x14ac:dyDescent="0.25">
      <c r="A39" s="78"/>
      <c r="B39" s="49"/>
      <c r="C39" s="49"/>
      <c r="D39" s="49"/>
      <c r="E39" s="59" t="s">
        <v>35</v>
      </c>
      <c r="F39" s="53">
        <v>0</v>
      </c>
      <c r="G39" s="53"/>
      <c r="H39" s="60"/>
      <c r="I39" s="44"/>
      <c r="J39" s="60"/>
      <c r="K39" s="45"/>
      <c r="L39" s="45"/>
      <c r="M39" s="44"/>
      <c r="N39" s="45"/>
      <c r="O39" s="79"/>
    </row>
    <row r="40" spans="1:15" ht="27.75" customHeight="1" x14ac:dyDescent="0.25">
      <c r="A40" s="78"/>
      <c r="B40" s="49"/>
      <c r="C40" s="49"/>
      <c r="D40" s="49"/>
      <c r="E40" s="57" t="s">
        <v>36</v>
      </c>
      <c r="F40" s="80">
        <v>9886.99</v>
      </c>
      <c r="G40" s="53">
        <v>2180.56</v>
      </c>
      <c r="H40" s="53">
        <f>G40/F40%</f>
        <v>22.054841766806682</v>
      </c>
      <c r="I40" s="60">
        <v>4505.4799999999996</v>
      </c>
      <c r="J40" s="60">
        <f>I40/F40%</f>
        <v>45.569784130458302</v>
      </c>
      <c r="K40" s="60">
        <v>5418.5</v>
      </c>
      <c r="L40" s="60">
        <f>K40/F40%</f>
        <v>54.804343890304331</v>
      </c>
      <c r="M40" s="60">
        <v>9885.99</v>
      </c>
      <c r="N40" s="60">
        <f>M40/F40%</f>
        <v>99.989885698276211</v>
      </c>
      <c r="O40" s="79"/>
    </row>
    <row r="41" spans="1:15" ht="36.75" customHeight="1" x14ac:dyDescent="0.25">
      <c r="A41" s="78"/>
      <c r="B41" s="49"/>
      <c r="C41" s="49"/>
      <c r="D41" s="63"/>
      <c r="E41" s="70" t="s">
        <v>40</v>
      </c>
      <c r="F41" s="81">
        <f>F26-F33</f>
        <v>700</v>
      </c>
      <c r="G41" s="81">
        <v>700</v>
      </c>
      <c r="H41" s="82">
        <v>100</v>
      </c>
      <c r="I41" s="81">
        <v>700</v>
      </c>
      <c r="J41" s="82">
        <v>100</v>
      </c>
      <c r="K41" s="81">
        <v>700</v>
      </c>
      <c r="L41" s="82">
        <v>100</v>
      </c>
      <c r="M41" s="81">
        <v>700</v>
      </c>
      <c r="N41" s="82">
        <v>100</v>
      </c>
      <c r="O41" s="79"/>
    </row>
    <row r="42" spans="1:15" ht="24.6" customHeight="1" x14ac:dyDescent="0.25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ht="20.25" customHeight="1" x14ac:dyDescent="0.25">
      <c r="A43" s="78" t="s">
        <v>44</v>
      </c>
      <c r="B43" s="63" t="s">
        <v>45</v>
      </c>
      <c r="C43" s="49" t="s">
        <v>29</v>
      </c>
      <c r="D43" s="40" t="s">
        <v>30</v>
      </c>
      <c r="E43" s="84" t="s">
        <v>31</v>
      </c>
      <c r="F43" s="42">
        <f>SUM(F45:F49)</f>
        <v>1869.1</v>
      </c>
      <c r="G43" s="42">
        <f t="shared" ref="G43:L43" si="1">G48</f>
        <v>375.13</v>
      </c>
      <c r="H43" s="42">
        <f t="shared" si="1"/>
        <v>20.070087207747044</v>
      </c>
      <c r="I43" s="42">
        <f t="shared" si="1"/>
        <v>966.39</v>
      </c>
      <c r="J43" s="42">
        <f t="shared" si="1"/>
        <v>51.703493660050292</v>
      </c>
      <c r="K43" s="85">
        <f t="shared" si="1"/>
        <v>1338.1</v>
      </c>
      <c r="L43" s="85">
        <f t="shared" si="1"/>
        <v>71.590605104060771</v>
      </c>
      <c r="M43" s="44">
        <v>1869.1</v>
      </c>
      <c r="N43" s="44">
        <v>100</v>
      </c>
      <c r="O43" s="86"/>
    </row>
    <row r="44" spans="1:15" ht="15.6" customHeight="1" x14ac:dyDescent="0.25">
      <c r="A44" s="67"/>
      <c r="B44" s="68"/>
      <c r="C44" s="49"/>
      <c r="D44" s="49"/>
      <c r="E44" s="50" t="s">
        <v>32</v>
      </c>
      <c r="F44" s="51"/>
      <c r="G44" s="52"/>
      <c r="H44" s="54"/>
      <c r="I44" s="54"/>
      <c r="J44" s="54"/>
      <c r="K44" s="54"/>
      <c r="L44" s="54"/>
      <c r="M44" s="55"/>
      <c r="N44" s="55"/>
      <c r="O44" s="87"/>
    </row>
    <row r="45" spans="1:15" ht="24.75" customHeight="1" x14ac:dyDescent="0.25">
      <c r="A45" s="67"/>
      <c r="B45" s="68"/>
      <c r="C45" s="49"/>
      <c r="D45" s="49"/>
      <c r="E45" s="69" t="s">
        <v>33</v>
      </c>
      <c r="F45" s="88"/>
      <c r="G45" s="53"/>
      <c r="H45" s="44"/>
      <c r="I45" s="44"/>
      <c r="J45" s="44"/>
      <c r="K45" s="44"/>
      <c r="L45" s="44"/>
      <c r="M45" s="45"/>
      <c r="N45" s="45"/>
      <c r="O45" s="87"/>
    </row>
    <row r="46" spans="1:15" ht="25.15" customHeight="1" x14ac:dyDescent="0.25">
      <c r="A46" s="67"/>
      <c r="B46" s="68"/>
      <c r="C46" s="49"/>
      <c r="D46" s="49"/>
      <c r="E46" s="70" t="s">
        <v>34</v>
      </c>
      <c r="F46" s="88"/>
      <c r="G46" s="53"/>
      <c r="H46" s="44"/>
      <c r="I46" s="44"/>
      <c r="J46" s="44"/>
      <c r="K46" s="44"/>
      <c r="L46" s="44"/>
      <c r="M46" s="45"/>
      <c r="N46" s="45"/>
      <c r="O46" s="87"/>
    </row>
    <row r="47" spans="1:15" ht="25.15" customHeight="1" x14ac:dyDescent="0.25">
      <c r="A47" s="67"/>
      <c r="B47" s="68"/>
      <c r="C47" s="49"/>
      <c r="D47" s="49"/>
      <c r="E47" s="64" t="s">
        <v>35</v>
      </c>
      <c r="F47" s="89"/>
      <c r="G47" s="53"/>
      <c r="H47" s="60"/>
      <c r="I47" s="60"/>
      <c r="J47" s="60"/>
      <c r="K47" s="60"/>
      <c r="L47" s="60"/>
      <c r="M47" s="45"/>
      <c r="N47" s="45"/>
      <c r="O47" s="87"/>
    </row>
    <row r="48" spans="1:15" ht="25.15" customHeight="1" x14ac:dyDescent="0.25">
      <c r="A48" s="67"/>
      <c r="B48" s="68"/>
      <c r="C48" s="49"/>
      <c r="D48" s="49"/>
      <c r="E48" s="57" t="s">
        <v>36</v>
      </c>
      <c r="F48" s="90">
        <v>1869.1</v>
      </c>
      <c r="G48" s="53">
        <v>375.13</v>
      </c>
      <c r="H48" s="91">
        <f>G48/F48%</f>
        <v>20.070087207747044</v>
      </c>
      <c r="I48" s="60">
        <v>966.39</v>
      </c>
      <c r="J48" s="60">
        <f>I48/F48%</f>
        <v>51.703493660050292</v>
      </c>
      <c r="K48" s="60">
        <v>1338.1</v>
      </c>
      <c r="L48" s="60">
        <f>K48/F48%</f>
        <v>71.590605104060771</v>
      </c>
      <c r="M48" s="92">
        <v>1869.1</v>
      </c>
      <c r="N48" s="60">
        <v>100</v>
      </c>
      <c r="O48" s="87"/>
    </row>
    <row r="49" spans="1:15" ht="25.15" customHeight="1" x14ac:dyDescent="0.25">
      <c r="A49" s="73"/>
      <c r="B49" s="68"/>
      <c r="C49" s="63"/>
      <c r="D49" s="63"/>
      <c r="E49" s="64" t="s">
        <v>46</v>
      </c>
      <c r="F49" s="88"/>
      <c r="G49" s="53"/>
      <c r="H49" s="44"/>
      <c r="I49" s="60"/>
      <c r="J49" s="60"/>
      <c r="K49" s="44"/>
      <c r="L49" s="45"/>
      <c r="M49" s="45"/>
      <c r="N49" s="45"/>
      <c r="O49" s="93"/>
    </row>
    <row r="50" spans="1:15" ht="20.25" customHeight="1" x14ac:dyDescent="0.25">
      <c r="A50" s="74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</row>
    <row r="51" spans="1:15" ht="19.5" customHeight="1" x14ac:dyDescent="0.25">
      <c r="A51" s="65" t="s">
        <v>48</v>
      </c>
      <c r="B51" s="40" t="s">
        <v>49</v>
      </c>
      <c r="C51" s="40" t="s">
        <v>29</v>
      </c>
      <c r="D51" s="40" t="s">
        <v>30</v>
      </c>
      <c r="E51" s="41" t="s">
        <v>31</v>
      </c>
      <c r="F51" s="42">
        <f>SUM(F53:F57)</f>
        <v>343.1</v>
      </c>
      <c r="G51" s="42">
        <f>SUM(G53:G57)</f>
        <v>59.8</v>
      </c>
      <c r="H51" s="42">
        <f>G51/F51%</f>
        <v>17.429320897697462</v>
      </c>
      <c r="I51" s="42">
        <f>SUM(I53:I57)</f>
        <v>172.83</v>
      </c>
      <c r="J51" s="42">
        <f>J56</f>
        <v>50.373069076071118</v>
      </c>
      <c r="K51" s="44">
        <f>K56</f>
        <v>254.5</v>
      </c>
      <c r="L51" s="44">
        <f>L56</f>
        <v>74.176624890702413</v>
      </c>
      <c r="M51" s="44">
        <v>343</v>
      </c>
      <c r="N51" s="44">
        <f>M51/F51%</f>
        <v>99.970853978431947</v>
      </c>
      <c r="O51" s="94"/>
    </row>
    <row r="52" spans="1:15" ht="17.45" customHeight="1" x14ac:dyDescent="0.25">
      <c r="A52" s="78"/>
      <c r="B52" s="49"/>
      <c r="C52" s="49"/>
      <c r="D52" s="49"/>
      <c r="E52" s="50" t="s">
        <v>32</v>
      </c>
      <c r="F52" s="51"/>
      <c r="G52" s="52"/>
      <c r="H52" s="95"/>
      <c r="I52" s="54"/>
      <c r="J52" s="54"/>
      <c r="K52" s="54"/>
      <c r="L52" s="55"/>
      <c r="M52" s="54"/>
      <c r="N52" s="44"/>
      <c r="O52" s="96"/>
    </row>
    <row r="53" spans="1:15" ht="22.15" customHeight="1" x14ac:dyDescent="0.25">
      <c r="A53" s="78"/>
      <c r="B53" s="49"/>
      <c r="C53" s="49"/>
      <c r="D53" s="49"/>
      <c r="E53" s="57" t="s">
        <v>33</v>
      </c>
      <c r="F53" s="53">
        <v>0</v>
      </c>
      <c r="G53" s="53"/>
      <c r="H53" s="60"/>
      <c r="I53" s="44"/>
      <c r="J53" s="44"/>
      <c r="K53" s="44"/>
      <c r="L53" s="45"/>
      <c r="M53" s="44"/>
      <c r="N53" s="44"/>
      <c r="O53" s="96"/>
    </row>
    <row r="54" spans="1:15" ht="24" customHeight="1" x14ac:dyDescent="0.25">
      <c r="A54" s="78"/>
      <c r="B54" s="49"/>
      <c r="C54" s="49"/>
      <c r="D54" s="49"/>
      <c r="E54" s="58" t="s">
        <v>34</v>
      </c>
      <c r="F54" s="53">
        <v>0</v>
      </c>
      <c r="G54" s="53"/>
      <c r="H54" s="60"/>
      <c r="I54" s="44"/>
      <c r="J54" s="44"/>
      <c r="K54" s="44"/>
      <c r="L54" s="45"/>
      <c r="M54" s="44"/>
      <c r="N54" s="44"/>
      <c r="O54" s="96"/>
    </row>
    <row r="55" spans="1:15" ht="27" customHeight="1" x14ac:dyDescent="0.25">
      <c r="A55" s="78"/>
      <c r="B55" s="49"/>
      <c r="C55" s="49"/>
      <c r="D55" s="49"/>
      <c r="E55" s="59" t="s">
        <v>35</v>
      </c>
      <c r="F55" s="53">
        <v>0</v>
      </c>
      <c r="G55" s="53"/>
      <c r="H55" s="60"/>
      <c r="I55" s="44"/>
      <c r="J55" s="44"/>
      <c r="K55" s="44"/>
      <c r="L55" s="45"/>
      <c r="M55" s="44"/>
      <c r="N55" s="44"/>
      <c r="O55" s="96"/>
    </row>
    <row r="56" spans="1:15" ht="24.75" customHeight="1" x14ac:dyDescent="0.25">
      <c r="A56" s="78"/>
      <c r="B56" s="49"/>
      <c r="C56" s="49"/>
      <c r="D56" s="49"/>
      <c r="E56" s="57" t="s">
        <v>36</v>
      </c>
      <c r="F56" s="90">
        <v>343.1</v>
      </c>
      <c r="G56" s="53">
        <v>59.8</v>
      </c>
      <c r="H56" s="60">
        <f>G56/F56%</f>
        <v>17.429320897697462</v>
      </c>
      <c r="I56" s="53">
        <v>172.83</v>
      </c>
      <c r="J56" s="53">
        <f>I56/F56%</f>
        <v>50.373069076071118</v>
      </c>
      <c r="K56" s="60">
        <v>254.5</v>
      </c>
      <c r="L56" s="60">
        <f>K56/F56%</f>
        <v>74.176624890702413</v>
      </c>
      <c r="M56" s="60">
        <v>343</v>
      </c>
      <c r="N56" s="44">
        <f>M56/F56%</f>
        <v>99.970853978431947</v>
      </c>
      <c r="O56" s="96"/>
    </row>
    <row r="57" spans="1:15" ht="22.9" customHeight="1" x14ac:dyDescent="0.25">
      <c r="A57" s="78"/>
      <c r="B57" s="49"/>
      <c r="C57" s="49"/>
      <c r="D57" s="63"/>
      <c r="E57" s="70" t="s">
        <v>46</v>
      </c>
      <c r="F57" s="81">
        <v>0</v>
      </c>
      <c r="G57" s="97"/>
      <c r="H57" s="98"/>
      <c r="I57" s="98"/>
      <c r="J57" s="98"/>
      <c r="K57" s="98"/>
      <c r="L57" s="99"/>
      <c r="M57" s="99"/>
      <c r="N57" s="99"/>
      <c r="O57" s="96"/>
    </row>
    <row r="58" spans="1:15" ht="19.5" customHeight="1" x14ac:dyDescent="0.25">
      <c r="A58" s="83" t="s">
        <v>47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5" ht="18" customHeight="1" x14ac:dyDescent="0.25">
      <c r="A59" s="65" t="s">
        <v>50</v>
      </c>
      <c r="B59" s="66" t="s">
        <v>51</v>
      </c>
      <c r="C59" s="40" t="s">
        <v>29</v>
      </c>
      <c r="D59" s="40" t="s">
        <v>30</v>
      </c>
      <c r="E59" s="41" t="s">
        <v>31</v>
      </c>
      <c r="F59" s="42">
        <f>SUM(F61:F65)</f>
        <v>2080.21</v>
      </c>
      <c r="G59" s="42">
        <f>SUM(G61:G65)</f>
        <v>324.89</v>
      </c>
      <c r="H59" s="100">
        <f>SUM(H61:H65)</f>
        <v>15.618134707553564</v>
      </c>
      <c r="I59" s="42">
        <f>SUM(I61:I65)</f>
        <v>800.1</v>
      </c>
      <c r="J59" s="42">
        <f>SUM(J61:J65)</f>
        <v>38.462462924416286</v>
      </c>
      <c r="K59" s="44">
        <f>K63</f>
        <v>1336</v>
      </c>
      <c r="L59" s="44">
        <f>L63</f>
        <v>64.224285048144182</v>
      </c>
      <c r="M59" s="44">
        <f>M63</f>
        <v>2080.21</v>
      </c>
      <c r="N59" s="44">
        <f>N63</f>
        <v>100</v>
      </c>
      <c r="O59" s="94"/>
    </row>
    <row r="60" spans="1:15" ht="13.5" customHeight="1" x14ac:dyDescent="0.25">
      <c r="A60" s="67"/>
      <c r="B60" s="68"/>
      <c r="C60" s="49"/>
      <c r="D60" s="49"/>
      <c r="E60" s="50" t="s">
        <v>32</v>
      </c>
      <c r="F60" s="51"/>
      <c r="G60" s="52"/>
      <c r="H60" s="95"/>
      <c r="I60" s="54"/>
      <c r="J60" s="54"/>
      <c r="K60" s="54"/>
      <c r="L60" s="55"/>
      <c r="M60" s="55"/>
      <c r="N60" s="55"/>
      <c r="O60" s="96"/>
    </row>
    <row r="61" spans="1:15" ht="24" customHeight="1" x14ac:dyDescent="0.25">
      <c r="A61" s="67"/>
      <c r="B61" s="68"/>
      <c r="C61" s="49"/>
      <c r="D61" s="49"/>
      <c r="E61" s="57" t="s">
        <v>33</v>
      </c>
      <c r="F61" s="53">
        <v>0</v>
      </c>
      <c r="G61" s="53"/>
      <c r="H61" s="60"/>
      <c r="I61" s="44"/>
      <c r="J61" s="44"/>
      <c r="K61" s="44"/>
      <c r="L61" s="45"/>
      <c r="M61" s="45"/>
      <c r="N61" s="45"/>
      <c r="O61" s="96"/>
    </row>
    <row r="62" spans="1:15" ht="23.25" customHeight="1" x14ac:dyDescent="0.25">
      <c r="A62" s="67"/>
      <c r="B62" s="68"/>
      <c r="C62" s="49"/>
      <c r="D62" s="49"/>
      <c r="E62" s="58" t="s">
        <v>34</v>
      </c>
      <c r="F62" s="53">
        <v>0</v>
      </c>
      <c r="G62" s="53"/>
      <c r="H62" s="60"/>
      <c r="I62" s="44"/>
      <c r="J62" s="44"/>
      <c r="K62" s="44"/>
      <c r="L62" s="45"/>
      <c r="M62" s="45"/>
      <c r="N62" s="45"/>
      <c r="O62" s="96"/>
    </row>
    <row r="63" spans="1:15" ht="25.5" customHeight="1" x14ac:dyDescent="0.25">
      <c r="A63" s="67"/>
      <c r="B63" s="68"/>
      <c r="C63" s="49"/>
      <c r="D63" s="49"/>
      <c r="E63" s="59" t="s">
        <v>35</v>
      </c>
      <c r="F63" s="101">
        <v>2080.21</v>
      </c>
      <c r="G63" s="81">
        <v>324.89</v>
      </c>
      <c r="H63" s="60">
        <f>G63/F63%</f>
        <v>15.618134707553564</v>
      </c>
      <c r="I63" s="53">
        <v>800.1</v>
      </c>
      <c r="J63" s="53">
        <f>I63/F63%</f>
        <v>38.462462924416286</v>
      </c>
      <c r="K63" s="60">
        <v>1336</v>
      </c>
      <c r="L63" s="60">
        <f>K63/F63%</f>
        <v>64.224285048144182</v>
      </c>
      <c r="M63" s="60">
        <v>2080.21</v>
      </c>
      <c r="N63" s="60">
        <f>M63/F63%</f>
        <v>100</v>
      </c>
      <c r="O63" s="96"/>
    </row>
    <row r="64" spans="1:15" ht="22.5" customHeight="1" x14ac:dyDescent="0.25">
      <c r="A64" s="67"/>
      <c r="B64" s="68"/>
      <c r="C64" s="49"/>
      <c r="D64" s="49"/>
      <c r="E64" s="69" t="s">
        <v>36</v>
      </c>
      <c r="F64" s="53">
        <v>0</v>
      </c>
      <c r="G64" s="102"/>
      <c r="H64" s="60"/>
      <c r="I64" s="44"/>
      <c r="J64" s="44"/>
      <c r="K64" s="44"/>
      <c r="L64" s="45"/>
      <c r="M64" s="45"/>
      <c r="N64" s="45"/>
      <c r="O64" s="96"/>
    </row>
    <row r="65" spans="1:15" ht="25.5" customHeight="1" x14ac:dyDescent="0.25">
      <c r="A65" s="73"/>
      <c r="B65" s="68"/>
      <c r="C65" s="63"/>
      <c r="D65" s="63"/>
      <c r="E65" s="64" t="s">
        <v>46</v>
      </c>
      <c r="F65" s="53">
        <v>0</v>
      </c>
      <c r="G65" s="53"/>
      <c r="H65" s="60"/>
      <c r="I65" s="44"/>
      <c r="J65" s="44"/>
      <c r="K65" s="44"/>
      <c r="L65" s="45"/>
      <c r="M65" s="45"/>
      <c r="N65" s="45"/>
      <c r="O65" s="103"/>
    </row>
    <row r="66" spans="1:15" ht="21" customHeight="1" x14ac:dyDescent="0.25">
      <c r="A66" s="74" t="s">
        <v>41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</row>
    <row r="67" spans="1:15" ht="22.5" customHeight="1" x14ac:dyDescent="0.25">
      <c r="A67" s="65" t="s">
        <v>52</v>
      </c>
      <c r="B67" s="66" t="s">
        <v>53</v>
      </c>
      <c r="C67" s="40" t="s">
        <v>29</v>
      </c>
      <c r="D67" s="40" t="s">
        <v>54</v>
      </c>
      <c r="E67" s="41" t="s">
        <v>31</v>
      </c>
      <c r="F67" s="42">
        <f>SUM(F69:F73)</f>
        <v>100</v>
      </c>
      <c r="G67" s="42">
        <f>SUM(G69:G73)</f>
        <v>0</v>
      </c>
      <c r="H67" s="100">
        <f>SUM(H69:H73)</f>
        <v>0</v>
      </c>
      <c r="I67" s="42">
        <f>SUM(I69:I73)</f>
        <v>0</v>
      </c>
      <c r="J67" s="42">
        <f>SUM(J69:J73)</f>
        <v>0</v>
      </c>
      <c r="K67" s="44"/>
      <c r="L67" s="44"/>
      <c r="M67" s="44">
        <f>M72</f>
        <v>99.5</v>
      </c>
      <c r="N67" s="44">
        <f>N72</f>
        <v>99.5</v>
      </c>
      <c r="O67" s="104"/>
    </row>
    <row r="68" spans="1:15" ht="18.600000000000001" customHeight="1" x14ac:dyDescent="0.25">
      <c r="A68" s="67"/>
      <c r="B68" s="68"/>
      <c r="C68" s="49"/>
      <c r="D68" s="49"/>
      <c r="E68" s="50" t="s">
        <v>32</v>
      </c>
      <c r="F68" s="51"/>
      <c r="G68" s="52"/>
      <c r="H68" s="95"/>
      <c r="I68" s="54"/>
      <c r="J68" s="54"/>
      <c r="K68" s="54"/>
      <c r="L68" s="55"/>
      <c r="M68" s="54"/>
      <c r="N68" s="54"/>
      <c r="O68" s="105"/>
    </row>
    <row r="69" spans="1:15" ht="24.75" customHeight="1" x14ac:dyDescent="0.25">
      <c r="A69" s="67"/>
      <c r="B69" s="68"/>
      <c r="C69" s="49"/>
      <c r="D69" s="49"/>
      <c r="E69" s="57" t="s">
        <v>33</v>
      </c>
      <c r="F69" s="53">
        <v>0</v>
      </c>
      <c r="G69" s="53"/>
      <c r="H69" s="60"/>
      <c r="I69" s="44"/>
      <c r="J69" s="44"/>
      <c r="K69" s="44"/>
      <c r="L69" s="45"/>
      <c r="M69" s="44"/>
      <c r="N69" s="44"/>
      <c r="O69" s="105"/>
    </row>
    <row r="70" spans="1:15" ht="23.25" customHeight="1" x14ac:dyDescent="0.25">
      <c r="A70" s="67"/>
      <c r="B70" s="68"/>
      <c r="C70" s="49"/>
      <c r="D70" s="49"/>
      <c r="E70" s="58" t="s">
        <v>34</v>
      </c>
      <c r="F70" s="53">
        <v>0</v>
      </c>
      <c r="G70" s="53"/>
      <c r="H70" s="60"/>
      <c r="I70" s="44"/>
      <c r="J70" s="44"/>
      <c r="K70" s="44"/>
      <c r="L70" s="45"/>
      <c r="M70" s="44"/>
      <c r="N70" s="44"/>
      <c r="O70" s="105"/>
    </row>
    <row r="71" spans="1:15" ht="25.5" customHeight="1" x14ac:dyDescent="0.25">
      <c r="A71" s="67"/>
      <c r="B71" s="68"/>
      <c r="C71" s="49"/>
      <c r="D71" s="49"/>
      <c r="E71" s="59" t="s">
        <v>35</v>
      </c>
      <c r="F71" s="101">
        <v>0</v>
      </c>
      <c r="G71" s="81"/>
      <c r="H71" s="60"/>
      <c r="I71" s="53"/>
      <c r="J71" s="53"/>
      <c r="K71" s="60"/>
      <c r="L71" s="60"/>
      <c r="M71" s="44"/>
      <c r="N71" s="44"/>
      <c r="O71" s="105"/>
    </row>
    <row r="72" spans="1:15" ht="23.25" customHeight="1" x14ac:dyDescent="0.25">
      <c r="A72" s="67"/>
      <c r="B72" s="68"/>
      <c r="C72" s="49"/>
      <c r="D72" s="49"/>
      <c r="E72" s="69" t="s">
        <v>36</v>
      </c>
      <c r="F72" s="53">
        <v>100</v>
      </c>
      <c r="G72" s="106">
        <v>0</v>
      </c>
      <c r="H72" s="60"/>
      <c r="I72" s="60">
        <v>0</v>
      </c>
      <c r="J72" s="60"/>
      <c r="K72" s="60"/>
      <c r="L72" s="92"/>
      <c r="M72" s="60">
        <v>99.5</v>
      </c>
      <c r="N72" s="44">
        <f>M72/F72%</f>
        <v>99.5</v>
      </c>
      <c r="O72" s="105"/>
    </row>
    <row r="73" spans="1:15" ht="26.25" customHeight="1" x14ac:dyDescent="0.25">
      <c r="A73" s="73"/>
      <c r="B73" s="68"/>
      <c r="C73" s="63"/>
      <c r="D73" s="63"/>
      <c r="E73" s="64" t="s">
        <v>46</v>
      </c>
      <c r="F73" s="53">
        <v>0</v>
      </c>
      <c r="G73" s="53"/>
      <c r="H73" s="60"/>
      <c r="I73" s="44"/>
      <c r="J73" s="44"/>
      <c r="K73" s="44"/>
      <c r="L73" s="45"/>
      <c r="M73" s="45"/>
      <c r="N73" s="45"/>
      <c r="O73" s="107"/>
    </row>
    <row r="74" spans="1:15" ht="18.75" customHeight="1" x14ac:dyDescent="0.25">
      <c r="A74" s="74" t="s">
        <v>55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6"/>
    </row>
    <row r="75" spans="1:15" ht="17.25" customHeight="1" x14ac:dyDescent="0.25">
      <c r="A75" s="65" t="s">
        <v>56</v>
      </c>
      <c r="B75" s="65" t="s">
        <v>57</v>
      </c>
      <c r="C75" s="65" t="s">
        <v>58</v>
      </c>
      <c r="D75" s="65" t="s">
        <v>58</v>
      </c>
      <c r="E75" s="41" t="s">
        <v>31</v>
      </c>
      <c r="F75" s="108">
        <f>F78+F79</f>
        <v>9748.4600000000009</v>
      </c>
      <c r="G75" s="109"/>
      <c r="H75" s="109"/>
      <c r="I75" s="109"/>
      <c r="J75" s="109"/>
      <c r="K75" s="109"/>
      <c r="L75" s="109"/>
      <c r="M75" s="110">
        <f>M78+M79</f>
        <v>9748.4600000000009</v>
      </c>
      <c r="N75" s="111">
        <f>M75/F75%</f>
        <v>100</v>
      </c>
      <c r="O75" s="94"/>
    </row>
    <row r="76" spans="1:15" ht="17.25" customHeight="1" x14ac:dyDescent="0.25">
      <c r="A76" s="78"/>
      <c r="B76" s="78"/>
      <c r="C76" s="78"/>
      <c r="D76" s="78"/>
      <c r="E76" s="50" t="s">
        <v>32</v>
      </c>
      <c r="F76" s="109"/>
      <c r="G76" s="109"/>
      <c r="H76" s="109"/>
      <c r="I76" s="109"/>
      <c r="J76" s="109"/>
      <c r="K76" s="109"/>
      <c r="L76" s="109"/>
      <c r="M76" s="112"/>
      <c r="N76" s="111"/>
      <c r="O76" s="96"/>
    </row>
    <row r="77" spans="1:15" ht="24" customHeight="1" x14ac:dyDescent="0.25">
      <c r="A77" s="78"/>
      <c r="B77" s="78"/>
      <c r="C77" s="78"/>
      <c r="D77" s="78"/>
      <c r="E77" s="57" t="s">
        <v>33</v>
      </c>
      <c r="F77" s="109"/>
      <c r="G77" s="109"/>
      <c r="H77" s="109"/>
      <c r="I77" s="109"/>
      <c r="J77" s="109"/>
      <c r="K77" s="109"/>
      <c r="L77" s="109"/>
      <c r="M77" s="112"/>
      <c r="N77" s="111"/>
      <c r="O77" s="96"/>
    </row>
    <row r="78" spans="1:15" ht="24" customHeight="1" x14ac:dyDescent="0.25">
      <c r="A78" s="78"/>
      <c r="B78" s="78"/>
      <c r="C78" s="78"/>
      <c r="D78" s="78"/>
      <c r="E78" s="58" t="s">
        <v>34</v>
      </c>
      <c r="F78" s="113" t="s">
        <v>59</v>
      </c>
      <c r="G78" s="109"/>
      <c r="H78" s="109"/>
      <c r="I78" s="109"/>
      <c r="J78" s="109"/>
      <c r="K78" s="109"/>
      <c r="L78" s="109"/>
      <c r="M78" s="110">
        <v>9261.0400000000009</v>
      </c>
      <c r="N78" s="111">
        <f>M78/F78%</f>
        <v>100</v>
      </c>
      <c r="O78" s="96"/>
    </row>
    <row r="79" spans="1:15" ht="24" customHeight="1" x14ac:dyDescent="0.25">
      <c r="A79" s="78"/>
      <c r="B79" s="78"/>
      <c r="C79" s="78"/>
      <c r="D79" s="78"/>
      <c r="E79" s="59" t="s">
        <v>35</v>
      </c>
      <c r="F79" s="114">
        <v>487.42</v>
      </c>
      <c r="G79" s="109"/>
      <c r="H79" s="109"/>
      <c r="I79" s="109"/>
      <c r="J79" s="109"/>
      <c r="K79" s="109"/>
      <c r="L79" s="109"/>
      <c r="M79" s="110">
        <v>487.42</v>
      </c>
      <c r="N79" s="111">
        <f>M79/F79%</f>
        <v>100</v>
      </c>
      <c r="O79" s="96"/>
    </row>
    <row r="80" spans="1:15" ht="24" customHeight="1" x14ac:dyDescent="0.25">
      <c r="A80" s="78"/>
      <c r="B80" s="78"/>
      <c r="C80" s="78"/>
      <c r="D80" s="78"/>
      <c r="E80" s="69" t="s">
        <v>36</v>
      </c>
      <c r="G80" s="109"/>
      <c r="H80" s="109"/>
      <c r="I80" s="109"/>
      <c r="J80" s="109"/>
      <c r="K80" s="109"/>
      <c r="L80" s="109"/>
      <c r="O80" s="96"/>
    </row>
    <row r="81" spans="1:15" ht="24" customHeight="1" x14ac:dyDescent="0.25">
      <c r="A81" s="115"/>
      <c r="B81" s="115"/>
      <c r="C81" s="115"/>
      <c r="D81" s="115"/>
      <c r="E81" s="64" t="s">
        <v>46</v>
      </c>
      <c r="F81" s="109"/>
      <c r="G81" s="109"/>
      <c r="H81" s="109"/>
      <c r="I81" s="109"/>
      <c r="J81" s="109"/>
      <c r="K81" s="109"/>
      <c r="L81" s="109"/>
      <c r="M81" s="112"/>
      <c r="N81" s="112"/>
      <c r="O81" s="103"/>
    </row>
    <row r="82" spans="1:15" ht="19.5" customHeight="1" x14ac:dyDescent="0.25">
      <c r="A82" s="74" t="s">
        <v>60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</row>
    <row r="83" spans="1:15" ht="15" customHeight="1" x14ac:dyDescent="0.25">
      <c r="A83" s="39" t="s">
        <v>61</v>
      </c>
      <c r="B83" s="26" t="s">
        <v>62</v>
      </c>
      <c r="C83" s="27" t="s">
        <v>29</v>
      </c>
      <c r="D83" s="27" t="s">
        <v>63</v>
      </c>
      <c r="E83" s="41" t="s">
        <v>31</v>
      </c>
      <c r="F83" s="42">
        <f>SUM(F85:F89)</f>
        <v>2238.4</v>
      </c>
      <c r="G83" s="42">
        <f>SUM(G85:G89)</f>
        <v>0</v>
      </c>
      <c r="H83" s="44">
        <v>0</v>
      </c>
      <c r="I83" s="44">
        <f>G83</f>
        <v>0</v>
      </c>
      <c r="J83" s="44"/>
      <c r="K83" s="116">
        <v>0</v>
      </c>
      <c r="L83" s="116"/>
      <c r="M83" s="44">
        <v>2099.4</v>
      </c>
      <c r="N83" s="44">
        <f>M83/F83%</f>
        <v>93.790207290922083</v>
      </c>
      <c r="O83" s="94"/>
    </row>
    <row r="84" spans="1:15" ht="15" customHeight="1" x14ac:dyDescent="0.25">
      <c r="A84" s="47"/>
      <c r="B84" s="48"/>
      <c r="C84" s="30"/>
      <c r="D84" s="30"/>
      <c r="E84" s="50" t="s">
        <v>32</v>
      </c>
      <c r="F84" s="51"/>
      <c r="G84" s="52"/>
      <c r="H84" s="95"/>
      <c r="I84" s="54"/>
      <c r="J84" s="54"/>
      <c r="K84" s="55"/>
      <c r="L84" s="55"/>
      <c r="M84" s="54"/>
      <c r="N84" s="54"/>
      <c r="O84" s="96"/>
    </row>
    <row r="85" spans="1:15" ht="25.5" customHeight="1" x14ac:dyDescent="0.25">
      <c r="A85" s="47"/>
      <c r="B85" s="48"/>
      <c r="C85" s="30"/>
      <c r="D85" s="30"/>
      <c r="E85" s="69" t="s">
        <v>33</v>
      </c>
      <c r="F85" s="53">
        <v>0</v>
      </c>
      <c r="G85" s="53"/>
      <c r="H85" s="60"/>
      <c r="I85" s="44"/>
      <c r="J85" s="44"/>
      <c r="K85" s="45"/>
      <c r="L85" s="45"/>
      <c r="M85" s="44"/>
      <c r="N85" s="44"/>
      <c r="O85" s="96"/>
    </row>
    <row r="86" spans="1:15" ht="22.5" customHeight="1" x14ac:dyDescent="0.25">
      <c r="A86" s="47"/>
      <c r="B86" s="48"/>
      <c r="C86" s="30"/>
      <c r="D86" s="30"/>
      <c r="E86" s="70" t="s">
        <v>34</v>
      </c>
      <c r="F86" s="53">
        <v>0</v>
      </c>
      <c r="G86" s="53"/>
      <c r="H86" s="60"/>
      <c r="I86" s="44"/>
      <c r="J86" s="44"/>
      <c r="K86" s="45"/>
      <c r="L86" s="45"/>
      <c r="M86" s="44"/>
      <c r="N86" s="44"/>
      <c r="O86" s="96"/>
    </row>
    <row r="87" spans="1:15" ht="22.5" customHeight="1" x14ac:dyDescent="0.25">
      <c r="A87" s="47"/>
      <c r="B87" s="48"/>
      <c r="C87" s="30"/>
      <c r="D87" s="30"/>
      <c r="E87" s="64" t="s">
        <v>35</v>
      </c>
      <c r="F87" s="101">
        <f>F94</f>
        <v>2238.4</v>
      </c>
      <c r="G87" s="101"/>
      <c r="H87" s="101"/>
      <c r="I87" s="101"/>
      <c r="J87" s="101"/>
      <c r="K87" s="101"/>
      <c r="L87" s="101"/>
      <c r="M87" s="60">
        <v>2099.4</v>
      </c>
      <c r="N87" s="60">
        <f>M87/F87%</f>
        <v>93.790207290922083</v>
      </c>
      <c r="O87" s="96"/>
    </row>
    <row r="88" spans="1:15" ht="21.75" customHeight="1" x14ac:dyDescent="0.25">
      <c r="A88" s="47"/>
      <c r="B88" s="48"/>
      <c r="C88" s="30"/>
      <c r="D88" s="30"/>
      <c r="E88" s="57" t="s">
        <v>36</v>
      </c>
      <c r="F88" s="53">
        <v>0</v>
      </c>
      <c r="G88" s="117"/>
      <c r="H88" s="60"/>
      <c r="I88" s="44"/>
      <c r="J88" s="44"/>
      <c r="K88" s="45"/>
      <c r="L88" s="45"/>
      <c r="M88" s="44"/>
      <c r="N88" s="44"/>
      <c r="O88" s="96"/>
    </row>
    <row r="89" spans="1:15" ht="27.75" customHeight="1" x14ac:dyDescent="0.25">
      <c r="A89" s="62"/>
      <c r="B89" s="48"/>
      <c r="C89" s="32"/>
      <c r="D89" s="32"/>
      <c r="E89" s="64" t="s">
        <v>46</v>
      </c>
      <c r="F89" s="53">
        <v>0</v>
      </c>
      <c r="G89" s="53"/>
      <c r="H89" s="60"/>
      <c r="I89" s="44"/>
      <c r="J89" s="44"/>
      <c r="K89" s="45"/>
      <c r="L89" s="45"/>
      <c r="M89" s="44"/>
      <c r="N89" s="44"/>
      <c r="O89" s="103"/>
    </row>
    <row r="90" spans="1:15" ht="14.45" customHeight="1" x14ac:dyDescent="0.25">
      <c r="A90" s="65" t="s">
        <v>64</v>
      </c>
      <c r="B90" s="66" t="s">
        <v>65</v>
      </c>
      <c r="C90" s="40" t="s">
        <v>66</v>
      </c>
      <c r="D90" s="40" t="s">
        <v>66</v>
      </c>
      <c r="E90" s="41" t="s">
        <v>31</v>
      </c>
      <c r="F90" s="42">
        <f>F94</f>
        <v>2238.4</v>
      </c>
      <c r="G90" s="42">
        <f>SUM(G92:G96)</f>
        <v>0</v>
      </c>
      <c r="H90" s="44"/>
      <c r="I90" s="42"/>
      <c r="J90" s="44"/>
      <c r="K90" s="42"/>
      <c r="L90" s="44"/>
      <c r="M90" s="44">
        <v>2099.4</v>
      </c>
      <c r="N90" s="44">
        <f>M90/F90%</f>
        <v>93.790207290922083</v>
      </c>
      <c r="O90" s="94"/>
    </row>
    <row r="91" spans="1:15" x14ac:dyDescent="0.25">
      <c r="A91" s="67"/>
      <c r="B91" s="68"/>
      <c r="C91" s="49"/>
      <c r="D91" s="49"/>
      <c r="E91" s="50" t="s">
        <v>32</v>
      </c>
      <c r="F91" s="51"/>
      <c r="G91" s="52"/>
      <c r="H91" s="95"/>
      <c r="I91" s="54"/>
      <c r="J91" s="54"/>
      <c r="K91" s="55"/>
      <c r="L91" s="55"/>
      <c r="M91" s="54"/>
      <c r="N91" s="54"/>
      <c r="O91" s="96"/>
    </row>
    <row r="92" spans="1:15" ht="24" customHeight="1" x14ac:dyDescent="0.25">
      <c r="A92" s="67"/>
      <c r="B92" s="68"/>
      <c r="C92" s="49"/>
      <c r="D92" s="49"/>
      <c r="E92" s="57" t="s">
        <v>33</v>
      </c>
      <c r="F92" s="53">
        <v>0</v>
      </c>
      <c r="G92" s="53"/>
      <c r="H92" s="60"/>
      <c r="I92" s="44"/>
      <c r="J92" s="44"/>
      <c r="K92" s="45"/>
      <c r="L92" s="45"/>
      <c r="M92" s="44"/>
      <c r="N92" s="44"/>
      <c r="O92" s="96"/>
    </row>
    <row r="93" spans="1:15" ht="26.25" customHeight="1" x14ac:dyDescent="0.25">
      <c r="A93" s="67"/>
      <c r="B93" s="68"/>
      <c r="C93" s="49"/>
      <c r="D93" s="49"/>
      <c r="E93" s="58" t="s">
        <v>34</v>
      </c>
      <c r="F93" s="53">
        <v>0</v>
      </c>
      <c r="G93" s="53"/>
      <c r="H93" s="60"/>
      <c r="I93" s="44"/>
      <c r="J93" s="44"/>
      <c r="K93" s="45"/>
      <c r="L93" s="45"/>
      <c r="M93" s="44"/>
      <c r="N93" s="44"/>
      <c r="O93" s="96"/>
    </row>
    <row r="94" spans="1:15" ht="27.75" customHeight="1" x14ac:dyDescent="0.25">
      <c r="A94" s="67"/>
      <c r="B94" s="68"/>
      <c r="C94" s="49"/>
      <c r="D94" s="49"/>
      <c r="E94" s="59" t="s">
        <v>35</v>
      </c>
      <c r="F94" s="81">
        <v>2238.4</v>
      </c>
      <c r="G94" s="80">
        <v>0</v>
      </c>
      <c r="H94" s="60"/>
      <c r="I94" s="81">
        <v>0</v>
      </c>
      <c r="J94" s="60"/>
      <c r="K94" s="81">
        <v>0</v>
      </c>
      <c r="L94" s="60"/>
      <c r="M94" s="60">
        <v>2099.4</v>
      </c>
      <c r="N94" s="60">
        <f>M94/F94%</f>
        <v>93.790207290922083</v>
      </c>
      <c r="O94" s="96"/>
    </row>
    <row r="95" spans="1:15" ht="25.15" customHeight="1" x14ac:dyDescent="0.25">
      <c r="A95" s="67"/>
      <c r="B95" s="68"/>
      <c r="C95" s="49"/>
      <c r="D95" s="49"/>
      <c r="E95" s="57" t="s">
        <v>36</v>
      </c>
      <c r="F95" s="53">
        <v>0</v>
      </c>
      <c r="G95" s="102"/>
      <c r="H95" s="60"/>
      <c r="I95" s="44"/>
      <c r="J95" s="44"/>
      <c r="K95" s="45"/>
      <c r="L95" s="45"/>
      <c r="M95" s="44"/>
      <c r="N95" s="44"/>
      <c r="O95" s="96"/>
    </row>
    <row r="96" spans="1:15" ht="25.15" customHeight="1" x14ac:dyDescent="0.25">
      <c r="A96" s="73"/>
      <c r="B96" s="68"/>
      <c r="C96" s="63"/>
      <c r="D96" s="63"/>
      <c r="E96" s="64" t="s">
        <v>46</v>
      </c>
      <c r="F96" s="53">
        <v>0</v>
      </c>
      <c r="G96" s="53"/>
      <c r="H96" s="60"/>
      <c r="I96" s="44"/>
      <c r="J96" s="44"/>
      <c r="K96" s="45"/>
      <c r="L96" s="45"/>
      <c r="M96" s="45"/>
      <c r="N96" s="45"/>
      <c r="O96" s="103"/>
    </row>
    <row r="97" spans="1:15" ht="15.75" customHeight="1" x14ac:dyDescent="0.25">
      <c r="A97" s="118" t="s">
        <v>67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20"/>
    </row>
    <row r="98" spans="1:15" ht="39.75" customHeight="1" x14ac:dyDescent="0.25">
      <c r="A98" s="121" t="s">
        <v>68</v>
      </c>
      <c r="B98" s="122"/>
      <c r="C98" s="122"/>
      <c r="D98" s="123"/>
      <c r="E98" s="124" t="s">
        <v>69</v>
      </c>
      <c r="F98" s="42">
        <f>F102+F103+F101</f>
        <v>40398.939999999995</v>
      </c>
      <c r="G98" s="42">
        <f>G102+G103</f>
        <v>5742.8</v>
      </c>
      <c r="H98" s="125">
        <f>G98/F98%</f>
        <v>14.215224458859566</v>
      </c>
      <c r="I98" s="98">
        <f>I102+I103</f>
        <v>12961.07</v>
      </c>
      <c r="J98" s="125">
        <f>I98/F98%</f>
        <v>32.08269820940847</v>
      </c>
      <c r="K98" s="98">
        <f>K102+K103+K104</f>
        <v>19104.070000000003</v>
      </c>
      <c r="L98" s="125">
        <f>K98/F98%</f>
        <v>47.288542719190175</v>
      </c>
      <c r="M98" s="98">
        <f>M101+M102+M103</f>
        <v>40258.339999999997</v>
      </c>
      <c r="N98" s="126">
        <f t="shared" ref="N98:N103" si="2">M98/F98%</f>
        <v>99.651971066567597</v>
      </c>
      <c r="O98" s="127"/>
    </row>
    <row r="99" spans="1:15" ht="14.25" customHeight="1" x14ac:dyDescent="0.25">
      <c r="A99" s="128"/>
      <c r="B99" s="129"/>
      <c r="C99" s="129"/>
      <c r="D99" s="130"/>
      <c r="E99" s="131" t="s">
        <v>32</v>
      </c>
      <c r="F99" s="132"/>
      <c r="G99" s="132"/>
      <c r="H99" s="133"/>
      <c r="I99" s="132"/>
      <c r="J99" s="125"/>
      <c r="K99" s="132"/>
      <c r="L99" s="132"/>
      <c r="M99" s="132"/>
      <c r="N99" s="126"/>
      <c r="O99" s="134"/>
    </row>
    <row r="100" spans="1:15" ht="29.25" customHeight="1" thickBot="1" x14ac:dyDescent="0.3">
      <c r="A100" s="128"/>
      <c r="B100" s="129"/>
      <c r="C100" s="129"/>
      <c r="D100" s="130"/>
      <c r="E100" s="135" t="s">
        <v>33</v>
      </c>
      <c r="F100" s="53">
        <v>0</v>
      </c>
      <c r="G100" s="136"/>
      <c r="H100" s="133"/>
      <c r="I100" s="137"/>
      <c r="J100" s="125"/>
      <c r="K100" s="137"/>
      <c r="L100" s="126"/>
      <c r="M100" s="137"/>
      <c r="N100" s="126"/>
      <c r="O100" s="138"/>
    </row>
    <row r="101" spans="1:15" ht="29.25" customHeight="1" x14ac:dyDescent="0.25">
      <c r="A101" s="128"/>
      <c r="B101" s="129"/>
      <c r="C101" s="129"/>
      <c r="D101" s="130"/>
      <c r="E101" s="139" t="s">
        <v>34</v>
      </c>
      <c r="F101" s="53">
        <f>F23</f>
        <v>9261.0400000000009</v>
      </c>
      <c r="G101" s="140"/>
      <c r="H101" s="133"/>
      <c r="I101" s="141"/>
      <c r="J101" s="125"/>
      <c r="K101" s="140"/>
      <c r="L101" s="142"/>
      <c r="M101" s="140">
        <v>9261.0400000000009</v>
      </c>
      <c r="N101" s="126">
        <f t="shared" si="2"/>
        <v>100</v>
      </c>
      <c r="O101" s="138"/>
    </row>
    <row r="102" spans="1:15" ht="26.25" customHeight="1" x14ac:dyDescent="0.25">
      <c r="A102" s="128"/>
      <c r="B102" s="129"/>
      <c r="C102" s="129"/>
      <c r="D102" s="130"/>
      <c r="E102" s="143" t="s">
        <v>35</v>
      </c>
      <c r="F102" s="53">
        <f>F87+F24</f>
        <v>4806.0300000000007</v>
      </c>
      <c r="G102" s="53">
        <f>G87+G24</f>
        <v>324.89</v>
      </c>
      <c r="H102" s="133">
        <f>G102/F102%</f>
        <v>6.7600493546648677</v>
      </c>
      <c r="I102" s="53">
        <f>I24</f>
        <v>800.1</v>
      </c>
      <c r="J102" s="144">
        <f>I102/F102%</f>
        <v>16.647836155829239</v>
      </c>
      <c r="K102" s="60">
        <f>K24</f>
        <v>1336</v>
      </c>
      <c r="L102" s="60">
        <f>K102/F102%</f>
        <v>27.79841157878748</v>
      </c>
      <c r="M102" s="60">
        <f>M24+M87</f>
        <v>4667.0300000000007</v>
      </c>
      <c r="N102" s="126">
        <f t="shared" si="2"/>
        <v>97.107799992925564</v>
      </c>
      <c r="O102" s="138"/>
    </row>
    <row r="103" spans="1:15" ht="22.5" customHeight="1" x14ac:dyDescent="0.25">
      <c r="A103" s="128"/>
      <c r="B103" s="129"/>
      <c r="C103" s="129"/>
      <c r="D103" s="130"/>
      <c r="E103" s="145" t="s">
        <v>36</v>
      </c>
      <c r="F103" s="53">
        <f>F25</f>
        <v>26331.869999999995</v>
      </c>
      <c r="G103" s="53">
        <f>G25</f>
        <v>5417.91</v>
      </c>
      <c r="H103" s="133">
        <f>G103/F103%</f>
        <v>20.575485144047878</v>
      </c>
      <c r="I103" s="53">
        <f>I25</f>
        <v>12160.97</v>
      </c>
      <c r="J103" s="144">
        <f>I103/F103%</f>
        <v>46.183465131796567</v>
      </c>
      <c r="K103" s="60">
        <f>K25</f>
        <v>16355.300000000001</v>
      </c>
      <c r="L103" s="60">
        <f>K103/F103%</f>
        <v>62.112185727789189</v>
      </c>
      <c r="M103" s="146">
        <f>M25</f>
        <v>26330.269999999997</v>
      </c>
      <c r="N103" s="126">
        <f t="shared" si="2"/>
        <v>99.993923712975942</v>
      </c>
      <c r="O103" s="138"/>
    </row>
    <row r="104" spans="1:15" ht="32.25" customHeight="1" x14ac:dyDescent="0.25">
      <c r="A104" s="147"/>
      <c r="B104" s="148"/>
      <c r="C104" s="148"/>
      <c r="D104" s="149"/>
      <c r="E104" s="64" t="s">
        <v>40</v>
      </c>
      <c r="F104" s="53">
        <v>1412.77</v>
      </c>
      <c r="G104" s="53">
        <v>1412.77</v>
      </c>
      <c r="H104" s="144">
        <v>100</v>
      </c>
      <c r="I104" s="53">
        <v>1412.77</v>
      </c>
      <c r="J104" s="144">
        <v>100</v>
      </c>
      <c r="K104" s="60">
        <f>K26</f>
        <v>1412.77</v>
      </c>
      <c r="L104" s="126">
        <v>100</v>
      </c>
      <c r="M104" s="150">
        <f>M26</f>
        <v>1412.77</v>
      </c>
      <c r="N104" s="126">
        <f>M104/F104%</f>
        <v>100</v>
      </c>
      <c r="O104" s="138"/>
    </row>
    <row r="105" spans="1:15" x14ac:dyDescent="0.25">
      <c r="A105" s="151" t="s">
        <v>70</v>
      </c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3"/>
    </row>
    <row r="106" spans="1:15" x14ac:dyDescent="0.25">
      <c r="A106" s="36" t="s">
        <v>71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1:15" ht="15" customHeight="1" x14ac:dyDescent="0.25">
      <c r="A107" s="39" t="s">
        <v>72</v>
      </c>
      <c r="B107" s="26" t="s">
        <v>73</v>
      </c>
      <c r="C107" s="27" t="s">
        <v>74</v>
      </c>
      <c r="D107" s="27" t="s">
        <v>74</v>
      </c>
      <c r="E107" s="41" t="s">
        <v>31</v>
      </c>
      <c r="F107" s="42">
        <f>F112</f>
        <v>2481.9299999999998</v>
      </c>
      <c r="G107" s="42">
        <f>SUM(G109:G113)</f>
        <v>590.54499999999996</v>
      </c>
      <c r="H107" s="42">
        <f>G107/F107%</f>
        <v>23.793781452337495</v>
      </c>
      <c r="I107" s="42">
        <f>SUM(I109:I113)</f>
        <v>1207.6300000000001</v>
      </c>
      <c r="J107" s="42">
        <f>J112</f>
        <v>48.656892015487955</v>
      </c>
      <c r="K107" s="45">
        <f>K112</f>
        <v>1645.9299999999998</v>
      </c>
      <c r="L107" s="44">
        <f>L112</f>
        <v>66.316535921641616</v>
      </c>
      <c r="M107" s="44">
        <f>M112</f>
        <v>2312.9</v>
      </c>
      <c r="N107" s="44">
        <f>N112</f>
        <v>93.18957424262571</v>
      </c>
      <c r="O107" s="154"/>
    </row>
    <row r="108" spans="1:15" ht="14.25" customHeight="1" x14ac:dyDescent="0.25">
      <c r="A108" s="47"/>
      <c r="B108" s="48"/>
      <c r="C108" s="30"/>
      <c r="D108" s="30"/>
      <c r="E108" s="50" t="s">
        <v>32</v>
      </c>
      <c r="F108" s="51"/>
      <c r="G108" s="52"/>
      <c r="H108" s="95"/>
      <c r="I108" s="54"/>
      <c r="J108" s="54"/>
      <c r="K108" s="55"/>
      <c r="L108" s="54"/>
      <c r="M108" s="54"/>
      <c r="N108" s="54"/>
      <c r="O108" s="79"/>
    </row>
    <row r="109" spans="1:15" ht="27.75" customHeight="1" x14ac:dyDescent="0.25">
      <c r="A109" s="47"/>
      <c r="B109" s="48"/>
      <c r="C109" s="30"/>
      <c r="D109" s="30"/>
      <c r="E109" s="57" t="s">
        <v>33</v>
      </c>
      <c r="F109" s="53">
        <v>0</v>
      </c>
      <c r="G109" s="53"/>
      <c r="H109" s="60"/>
      <c r="I109" s="44"/>
      <c r="J109" s="44"/>
      <c r="K109" s="45"/>
      <c r="L109" s="44"/>
      <c r="M109" s="44"/>
      <c r="N109" s="44"/>
      <c r="O109" s="79"/>
    </row>
    <row r="110" spans="1:15" ht="23.25" customHeight="1" x14ac:dyDescent="0.25">
      <c r="A110" s="47"/>
      <c r="B110" s="48"/>
      <c r="C110" s="30"/>
      <c r="D110" s="30"/>
      <c r="E110" s="58" t="s">
        <v>34</v>
      </c>
      <c r="F110" s="53">
        <v>0</v>
      </c>
      <c r="G110" s="53"/>
      <c r="H110" s="60"/>
      <c r="I110" s="44"/>
      <c r="J110" s="44"/>
      <c r="K110" s="45"/>
      <c r="L110" s="44"/>
      <c r="M110" s="44"/>
      <c r="N110" s="44"/>
      <c r="O110" s="79"/>
    </row>
    <row r="111" spans="1:15" ht="28.5" customHeight="1" x14ac:dyDescent="0.25">
      <c r="A111" s="47"/>
      <c r="B111" s="48"/>
      <c r="C111" s="30"/>
      <c r="D111" s="30"/>
      <c r="E111" s="64" t="s">
        <v>35</v>
      </c>
      <c r="F111" s="81">
        <v>0</v>
      </c>
      <c r="G111" s="81"/>
      <c r="H111" s="133"/>
      <c r="I111" s="98"/>
      <c r="J111" s="98"/>
      <c r="K111" s="45"/>
      <c r="L111" s="44"/>
      <c r="M111" s="44"/>
      <c r="N111" s="44"/>
      <c r="O111" s="79"/>
    </row>
    <row r="112" spans="1:15" ht="25.5" x14ac:dyDescent="0.25">
      <c r="A112" s="47"/>
      <c r="B112" s="48"/>
      <c r="C112" s="30"/>
      <c r="D112" s="30"/>
      <c r="E112" s="57" t="s">
        <v>36</v>
      </c>
      <c r="F112" s="89">
        <f>F119</f>
        <v>2481.9299999999998</v>
      </c>
      <c r="G112" s="89">
        <f>G119</f>
        <v>590.54499999999996</v>
      </c>
      <c r="H112" s="89">
        <f>H119</f>
        <v>23.793781452337495</v>
      </c>
      <c r="I112" s="89">
        <f>I119</f>
        <v>1207.6300000000001</v>
      </c>
      <c r="J112" s="89">
        <f>I112/F112%</f>
        <v>48.656892015487955</v>
      </c>
      <c r="K112" s="45">
        <f>K119+K136</f>
        <v>1645.9299999999998</v>
      </c>
      <c r="L112" s="44">
        <f>K112/F112%</f>
        <v>66.316535921641616</v>
      </c>
      <c r="M112" s="44">
        <f>M119</f>
        <v>2312.9</v>
      </c>
      <c r="N112" s="44">
        <f>N119</f>
        <v>93.18957424262571</v>
      </c>
      <c r="O112" s="79"/>
    </row>
    <row r="113" spans="1:15" ht="38.25" customHeight="1" x14ac:dyDescent="0.25">
      <c r="A113" s="62"/>
      <c r="B113" s="48"/>
      <c r="C113" s="32"/>
      <c r="D113" s="32"/>
      <c r="E113" s="64" t="s">
        <v>40</v>
      </c>
      <c r="F113" s="53">
        <v>192.18</v>
      </c>
      <c r="G113" s="53"/>
      <c r="H113" s="60"/>
      <c r="I113" s="44"/>
      <c r="J113" s="44"/>
      <c r="K113" s="45"/>
      <c r="L113" s="45"/>
      <c r="M113" s="44"/>
      <c r="N113" s="44"/>
      <c r="O113" s="155"/>
    </row>
    <row r="114" spans="1:15" ht="15" customHeight="1" x14ac:dyDescent="0.25">
      <c r="A114" s="65" t="s">
        <v>75</v>
      </c>
      <c r="B114" s="66" t="s">
        <v>76</v>
      </c>
      <c r="C114" s="40" t="s">
        <v>74</v>
      </c>
      <c r="D114" s="40" t="s">
        <v>30</v>
      </c>
      <c r="E114" s="41" t="s">
        <v>31</v>
      </c>
      <c r="F114" s="42">
        <f>F119</f>
        <v>2481.9299999999998</v>
      </c>
      <c r="G114" s="42">
        <f>SUM(G116:G120)</f>
        <v>590.54499999999996</v>
      </c>
      <c r="H114" s="42">
        <f>SUM(H116:H120)</f>
        <v>23.793781452337495</v>
      </c>
      <c r="I114" s="42">
        <f>SUM(I116:I120)</f>
        <v>1207.6300000000001</v>
      </c>
      <c r="J114" s="42">
        <f>SUM(J116:J120)</f>
        <v>48.656892015487955</v>
      </c>
      <c r="K114" s="44">
        <f>K119</f>
        <v>1607.6</v>
      </c>
      <c r="L114" s="44">
        <f>L119</f>
        <v>64.772173268383881</v>
      </c>
      <c r="M114" s="44">
        <f>M119</f>
        <v>2312.9</v>
      </c>
      <c r="N114" s="44">
        <f>N119</f>
        <v>93.18957424262571</v>
      </c>
      <c r="O114" s="154"/>
    </row>
    <row r="115" spans="1:15" ht="15.6" customHeight="1" x14ac:dyDescent="0.25">
      <c r="A115" s="78"/>
      <c r="B115" s="68"/>
      <c r="C115" s="49"/>
      <c r="D115" s="49"/>
      <c r="E115" s="50" t="s">
        <v>32</v>
      </c>
      <c r="F115" s="51"/>
      <c r="G115" s="52"/>
      <c r="H115" s="95"/>
      <c r="I115" s="54"/>
      <c r="J115" s="54"/>
      <c r="K115" s="54"/>
      <c r="L115" s="55"/>
      <c r="M115" s="54"/>
      <c r="N115" s="54"/>
      <c r="O115" s="79"/>
    </row>
    <row r="116" spans="1:15" ht="28.5" customHeight="1" x14ac:dyDescent="0.25">
      <c r="A116" s="78"/>
      <c r="B116" s="68"/>
      <c r="C116" s="49"/>
      <c r="D116" s="49"/>
      <c r="E116" s="57" t="s">
        <v>33</v>
      </c>
      <c r="F116" s="53">
        <v>0</v>
      </c>
      <c r="G116" s="53"/>
      <c r="H116" s="60"/>
      <c r="I116" s="44"/>
      <c r="J116" s="44"/>
      <c r="K116" s="44"/>
      <c r="L116" s="45"/>
      <c r="M116" s="44"/>
      <c r="N116" s="44"/>
      <c r="O116" s="79"/>
    </row>
    <row r="117" spans="1:15" ht="24.75" customHeight="1" x14ac:dyDescent="0.25">
      <c r="A117" s="78"/>
      <c r="B117" s="68"/>
      <c r="C117" s="49"/>
      <c r="D117" s="49"/>
      <c r="E117" s="58" t="s">
        <v>34</v>
      </c>
      <c r="F117" s="53">
        <v>0</v>
      </c>
      <c r="G117" s="53"/>
      <c r="H117" s="60"/>
      <c r="I117" s="44"/>
      <c r="J117" s="44"/>
      <c r="K117" s="44"/>
      <c r="L117" s="45"/>
      <c r="M117" s="44"/>
      <c r="N117" s="44"/>
      <c r="O117" s="79"/>
    </row>
    <row r="118" spans="1:15" ht="25.5" customHeight="1" x14ac:dyDescent="0.25">
      <c r="A118" s="78"/>
      <c r="B118" s="68"/>
      <c r="C118" s="49"/>
      <c r="D118" s="49"/>
      <c r="E118" s="59" t="s">
        <v>35</v>
      </c>
      <c r="F118" s="89">
        <v>0</v>
      </c>
      <c r="G118" s="53"/>
      <c r="H118" s="60"/>
      <c r="I118" s="44"/>
      <c r="J118" s="44"/>
      <c r="K118" s="44"/>
      <c r="L118" s="45"/>
      <c r="M118" s="44"/>
      <c r="N118" s="44"/>
      <c r="O118" s="79"/>
    </row>
    <row r="119" spans="1:15" ht="25.5" x14ac:dyDescent="0.25">
      <c r="A119" s="78"/>
      <c r="B119" s="68"/>
      <c r="C119" s="49"/>
      <c r="D119" s="49"/>
      <c r="E119" s="57" t="s">
        <v>36</v>
      </c>
      <c r="F119" s="90">
        <v>2481.9299999999998</v>
      </c>
      <c r="G119" s="53">
        <v>590.54499999999996</v>
      </c>
      <c r="H119" s="60">
        <f>G119/F119%</f>
        <v>23.793781452337495</v>
      </c>
      <c r="I119" s="53">
        <v>1207.6300000000001</v>
      </c>
      <c r="J119" s="53">
        <f>I119/F119%</f>
        <v>48.656892015487955</v>
      </c>
      <c r="K119" s="60">
        <v>1607.6</v>
      </c>
      <c r="L119" s="60">
        <f>K119/F119%</f>
        <v>64.772173268383881</v>
      </c>
      <c r="M119" s="60">
        <v>2312.9</v>
      </c>
      <c r="N119" s="60">
        <f>M119/F119%</f>
        <v>93.18957424262571</v>
      </c>
      <c r="O119" s="79"/>
    </row>
    <row r="120" spans="1:15" ht="38.25" x14ac:dyDescent="0.25">
      <c r="A120" s="78"/>
      <c r="B120" s="68"/>
      <c r="C120" s="63"/>
      <c r="D120" s="63"/>
      <c r="E120" s="64" t="s">
        <v>40</v>
      </c>
      <c r="F120" s="81">
        <v>192.18</v>
      </c>
      <c r="G120" s="81"/>
      <c r="H120" s="82"/>
      <c r="I120" s="98"/>
      <c r="J120" s="98"/>
      <c r="K120" s="98"/>
      <c r="L120" s="99"/>
      <c r="M120" s="98"/>
      <c r="N120" s="98"/>
      <c r="O120" s="155"/>
    </row>
    <row r="121" spans="1:15" ht="30.75" customHeight="1" x14ac:dyDescent="0.25">
      <c r="A121" s="83" t="s">
        <v>77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</row>
    <row r="122" spans="1:15" ht="19.5" hidden="1" customHeight="1" x14ac:dyDescent="0.25">
      <c r="A122" s="156" t="s">
        <v>78</v>
      </c>
      <c r="B122" s="32" t="s">
        <v>79</v>
      </c>
      <c r="C122" s="27" t="s">
        <v>74</v>
      </c>
      <c r="D122" s="27" t="s">
        <v>63</v>
      </c>
      <c r="E122" s="84" t="s">
        <v>31</v>
      </c>
      <c r="F122" s="157">
        <f>SUM(F124:F128)</f>
        <v>772.85</v>
      </c>
      <c r="G122" s="157">
        <f>SUM(G124:G128)</f>
        <v>0</v>
      </c>
      <c r="H122" s="133">
        <v>0</v>
      </c>
      <c r="I122" s="85">
        <v>0</v>
      </c>
      <c r="J122" s="85">
        <v>0</v>
      </c>
      <c r="K122" s="85">
        <v>0</v>
      </c>
      <c r="L122" s="158">
        <v>0</v>
      </c>
      <c r="M122" s="158"/>
      <c r="N122" s="158"/>
      <c r="O122" s="154" t="s">
        <v>80</v>
      </c>
    </row>
    <row r="123" spans="1:15" ht="21" hidden="1" customHeight="1" x14ac:dyDescent="0.25">
      <c r="A123" s="47"/>
      <c r="B123" s="48"/>
      <c r="C123" s="30"/>
      <c r="D123" s="30"/>
      <c r="E123" s="50" t="s">
        <v>32</v>
      </c>
      <c r="F123" s="51"/>
      <c r="G123" s="52"/>
      <c r="H123" s="95"/>
      <c r="I123" s="54"/>
      <c r="J123" s="54"/>
      <c r="K123" s="54"/>
      <c r="L123" s="55"/>
      <c r="M123" s="55"/>
      <c r="N123" s="55"/>
      <c r="O123" s="79"/>
    </row>
    <row r="124" spans="1:15" ht="27" hidden="1" customHeight="1" x14ac:dyDescent="0.25">
      <c r="A124" s="47"/>
      <c r="B124" s="48"/>
      <c r="C124" s="30"/>
      <c r="D124" s="30"/>
      <c r="E124" s="57" t="s">
        <v>33</v>
      </c>
      <c r="F124" s="53">
        <v>0</v>
      </c>
      <c r="G124" s="53"/>
      <c r="H124" s="60"/>
      <c r="I124" s="44"/>
      <c r="J124" s="44"/>
      <c r="K124" s="44"/>
      <c r="L124" s="45"/>
      <c r="M124" s="45"/>
      <c r="N124" s="45"/>
      <c r="O124" s="79"/>
    </row>
    <row r="125" spans="1:15" ht="27" hidden="1" customHeight="1" x14ac:dyDescent="0.25">
      <c r="A125" s="47"/>
      <c r="B125" s="48"/>
      <c r="C125" s="30"/>
      <c r="D125" s="30"/>
      <c r="E125" s="70" t="s">
        <v>34</v>
      </c>
      <c r="F125" s="53">
        <v>0</v>
      </c>
      <c r="G125" s="53"/>
      <c r="H125" s="60"/>
      <c r="I125" s="44"/>
      <c r="J125" s="44"/>
      <c r="K125" s="44"/>
      <c r="L125" s="45"/>
      <c r="M125" s="45"/>
      <c r="N125" s="45"/>
      <c r="O125" s="79"/>
    </row>
    <row r="126" spans="1:15" ht="27" hidden="1" customHeight="1" x14ac:dyDescent="0.25">
      <c r="A126" s="47"/>
      <c r="B126" s="48"/>
      <c r="C126" s="30"/>
      <c r="D126" s="30"/>
      <c r="E126" s="64" t="s">
        <v>35</v>
      </c>
      <c r="F126" s="53">
        <f>F147</f>
        <v>772.85</v>
      </c>
      <c r="G126" s="53">
        <f>G147</f>
        <v>0</v>
      </c>
      <c r="H126" s="53">
        <f>H147</f>
        <v>0</v>
      </c>
      <c r="I126" s="53">
        <f>I147</f>
        <v>0</v>
      </c>
      <c r="J126" s="53">
        <f>J147</f>
        <v>0</v>
      </c>
      <c r="K126" s="53">
        <v>0</v>
      </c>
      <c r="L126" s="45">
        <v>0</v>
      </c>
      <c r="M126" s="45"/>
      <c r="N126" s="45"/>
      <c r="O126" s="79"/>
    </row>
    <row r="127" spans="1:15" ht="27" hidden="1" customHeight="1" x14ac:dyDescent="0.25">
      <c r="A127" s="47"/>
      <c r="B127" s="48"/>
      <c r="C127" s="30"/>
      <c r="D127" s="30"/>
      <c r="E127" s="57" t="s">
        <v>36</v>
      </c>
      <c r="F127" s="53">
        <v>0</v>
      </c>
      <c r="G127" s="53"/>
      <c r="H127" s="60"/>
      <c r="I127" s="44"/>
      <c r="J127" s="44"/>
      <c r="K127" s="44"/>
      <c r="L127" s="45"/>
      <c r="M127" s="45"/>
      <c r="N127" s="45"/>
      <c r="O127" s="79"/>
    </row>
    <row r="128" spans="1:15" ht="33.6" hidden="1" customHeight="1" x14ac:dyDescent="0.25">
      <c r="A128" s="62"/>
      <c r="B128" s="48"/>
      <c r="C128" s="32"/>
      <c r="D128" s="32"/>
      <c r="E128" s="64" t="s">
        <v>46</v>
      </c>
      <c r="F128" s="53">
        <v>0</v>
      </c>
      <c r="G128" s="53"/>
      <c r="H128" s="60"/>
      <c r="I128" s="44"/>
      <c r="J128" s="44"/>
      <c r="K128" s="44"/>
      <c r="L128" s="45"/>
      <c r="M128" s="45"/>
      <c r="N128" s="45"/>
      <c r="O128" s="155"/>
    </row>
    <row r="129" spans="1:15" ht="17.25" customHeight="1" x14ac:dyDescent="0.25">
      <c r="A129" s="39" t="s">
        <v>81</v>
      </c>
      <c r="B129" s="27" t="s">
        <v>82</v>
      </c>
      <c r="C129" s="40" t="s">
        <v>74</v>
      </c>
      <c r="D129" s="40" t="s">
        <v>74</v>
      </c>
      <c r="E129" s="41" t="s">
        <v>31</v>
      </c>
      <c r="F129" s="159">
        <f>F131+F132+F133+F134+F135</f>
        <v>43.96</v>
      </c>
      <c r="G129" s="159">
        <f t="shared" ref="G129:L129" si="3">G134</f>
        <v>38.33</v>
      </c>
      <c r="H129" s="85">
        <f t="shared" si="3"/>
        <v>87.192902638762504</v>
      </c>
      <c r="I129" s="85">
        <f t="shared" si="3"/>
        <v>38.33</v>
      </c>
      <c r="J129" s="85">
        <f t="shared" si="3"/>
        <v>87.192902638762504</v>
      </c>
      <c r="K129" s="85">
        <f t="shared" si="3"/>
        <v>38.33</v>
      </c>
      <c r="L129" s="85">
        <f t="shared" si="3"/>
        <v>87.192902638762504</v>
      </c>
      <c r="M129" s="85">
        <f>K129</f>
        <v>38.33</v>
      </c>
      <c r="N129" s="85">
        <f>L129</f>
        <v>87.192902638762504</v>
      </c>
      <c r="O129" s="160"/>
    </row>
    <row r="130" spans="1:15" ht="16.5" customHeight="1" x14ac:dyDescent="0.25">
      <c r="A130" s="156"/>
      <c r="B130" s="30"/>
      <c r="C130" s="49"/>
      <c r="D130" s="49"/>
      <c r="E130" s="50" t="s">
        <v>32</v>
      </c>
      <c r="F130" s="161"/>
      <c r="G130" s="161"/>
      <c r="H130" s="91"/>
      <c r="I130" s="85"/>
      <c r="J130" s="85"/>
      <c r="K130" s="85"/>
      <c r="L130" s="158"/>
      <c r="M130" s="158"/>
      <c r="N130" s="158"/>
      <c r="O130" s="160"/>
    </row>
    <row r="131" spans="1:15" ht="28.15" customHeight="1" x14ac:dyDescent="0.25">
      <c r="A131" s="156"/>
      <c r="B131" s="30"/>
      <c r="C131" s="49"/>
      <c r="D131" s="49"/>
      <c r="E131" s="57" t="s">
        <v>33</v>
      </c>
      <c r="F131" s="161"/>
      <c r="G131" s="161"/>
      <c r="H131" s="91"/>
      <c r="I131" s="85"/>
      <c r="J131" s="85"/>
      <c r="K131" s="85"/>
      <c r="L131" s="158"/>
      <c r="M131" s="158"/>
      <c r="N131" s="158"/>
      <c r="O131" s="160"/>
    </row>
    <row r="132" spans="1:15" ht="25.9" customHeight="1" x14ac:dyDescent="0.25">
      <c r="A132" s="156"/>
      <c r="B132" s="30"/>
      <c r="C132" s="49"/>
      <c r="D132" s="49"/>
      <c r="E132" s="58" t="s">
        <v>34</v>
      </c>
      <c r="F132" s="161"/>
      <c r="G132" s="161"/>
      <c r="H132" s="91"/>
      <c r="I132" s="85"/>
      <c r="J132" s="85"/>
      <c r="K132" s="85"/>
      <c r="L132" s="158"/>
      <c r="M132" s="158"/>
      <c r="N132" s="158"/>
      <c r="O132" s="160"/>
    </row>
    <row r="133" spans="1:15" ht="22.15" customHeight="1" x14ac:dyDescent="0.25">
      <c r="A133" s="156"/>
      <c r="B133" s="30"/>
      <c r="C133" s="49"/>
      <c r="D133" s="49"/>
      <c r="E133" s="59" t="s">
        <v>35</v>
      </c>
      <c r="F133" s="161"/>
      <c r="G133" s="161"/>
      <c r="H133" s="91"/>
      <c r="I133" s="85"/>
      <c r="J133" s="85"/>
      <c r="K133" s="85"/>
      <c r="L133" s="158"/>
      <c r="M133" s="158"/>
      <c r="N133" s="158"/>
      <c r="O133" s="160"/>
    </row>
    <row r="134" spans="1:15" ht="26.25" customHeight="1" x14ac:dyDescent="0.25">
      <c r="A134" s="156"/>
      <c r="B134" s="30"/>
      <c r="C134" s="49"/>
      <c r="D134" s="49"/>
      <c r="E134" s="57" t="s">
        <v>36</v>
      </c>
      <c r="F134" s="161">
        <v>43.96</v>
      </c>
      <c r="G134" s="161">
        <f>G141</f>
        <v>38.33</v>
      </c>
      <c r="H134" s="91">
        <f>H141</f>
        <v>87.192902638762504</v>
      </c>
      <c r="I134" s="91">
        <f t="shared" ref="I134:N134" si="4">G134</f>
        <v>38.33</v>
      </c>
      <c r="J134" s="91">
        <f t="shared" si="4"/>
        <v>87.192902638762504</v>
      </c>
      <c r="K134" s="91">
        <f t="shared" si="4"/>
        <v>38.33</v>
      </c>
      <c r="L134" s="91">
        <f t="shared" si="4"/>
        <v>87.192902638762504</v>
      </c>
      <c r="M134" s="91">
        <f t="shared" si="4"/>
        <v>38.33</v>
      </c>
      <c r="N134" s="91">
        <f t="shared" si="4"/>
        <v>87.192902638762504</v>
      </c>
      <c r="O134" s="160"/>
    </row>
    <row r="135" spans="1:15" ht="26.45" customHeight="1" x14ac:dyDescent="0.25">
      <c r="A135" s="156"/>
      <c r="B135" s="32"/>
      <c r="C135" s="63"/>
      <c r="D135" s="63"/>
      <c r="E135" s="64" t="s">
        <v>46</v>
      </c>
      <c r="F135" s="161"/>
      <c r="G135" s="161"/>
      <c r="H135" s="91"/>
      <c r="I135" s="85"/>
      <c r="J135" s="85"/>
      <c r="K135" s="85"/>
      <c r="L135" s="158"/>
      <c r="M135" s="158"/>
      <c r="N135" s="158"/>
      <c r="O135" s="160"/>
    </row>
    <row r="136" spans="1:15" ht="16.5" customHeight="1" x14ac:dyDescent="0.25">
      <c r="A136" s="78" t="s">
        <v>83</v>
      </c>
      <c r="B136" s="40" t="s">
        <v>84</v>
      </c>
      <c r="C136" s="40" t="s">
        <v>85</v>
      </c>
      <c r="D136" s="40" t="s">
        <v>85</v>
      </c>
      <c r="E136" s="41" t="s">
        <v>31</v>
      </c>
      <c r="F136" s="159">
        <f>F138+F139+F140+F141+F142</f>
        <v>43.96</v>
      </c>
      <c r="G136" s="159">
        <f>G141</f>
        <v>38.33</v>
      </c>
      <c r="H136" s="159">
        <f>H141</f>
        <v>87.192902638762504</v>
      </c>
      <c r="I136" s="85">
        <f>I141</f>
        <v>38.33</v>
      </c>
      <c r="J136" s="85">
        <f>J141</f>
        <v>87.192902638762504</v>
      </c>
      <c r="K136" s="85">
        <f>I136</f>
        <v>38.33</v>
      </c>
      <c r="L136" s="85">
        <f>J136</f>
        <v>87.192902638762504</v>
      </c>
      <c r="M136" s="85">
        <f>K136</f>
        <v>38.33</v>
      </c>
      <c r="N136" s="85">
        <f>L136</f>
        <v>87.192902638762504</v>
      </c>
      <c r="O136" s="104" t="s">
        <v>86</v>
      </c>
    </row>
    <row r="137" spans="1:15" ht="18.600000000000001" customHeight="1" x14ac:dyDescent="0.25">
      <c r="A137" s="78"/>
      <c r="B137" s="49"/>
      <c r="C137" s="49"/>
      <c r="D137" s="49"/>
      <c r="E137" s="50" t="s">
        <v>32</v>
      </c>
      <c r="F137" s="161"/>
      <c r="G137" s="161"/>
      <c r="H137" s="91"/>
      <c r="I137" s="85"/>
      <c r="J137" s="85"/>
      <c r="K137" s="85"/>
      <c r="L137" s="158"/>
      <c r="M137" s="158"/>
      <c r="N137" s="158"/>
      <c r="O137" s="105"/>
    </row>
    <row r="138" spans="1:15" ht="33.6" customHeight="1" x14ac:dyDescent="0.25">
      <c r="A138" s="78"/>
      <c r="B138" s="49"/>
      <c r="C138" s="49"/>
      <c r="D138" s="49"/>
      <c r="E138" s="57" t="s">
        <v>33</v>
      </c>
      <c r="F138" s="161"/>
      <c r="G138" s="161"/>
      <c r="H138" s="91"/>
      <c r="I138" s="85"/>
      <c r="J138" s="85"/>
      <c r="K138" s="85"/>
      <c r="L138" s="158"/>
      <c r="M138" s="158"/>
      <c r="N138" s="158"/>
      <c r="O138" s="105"/>
    </row>
    <row r="139" spans="1:15" ht="24.6" customHeight="1" x14ac:dyDescent="0.25">
      <c r="A139" s="78"/>
      <c r="B139" s="49"/>
      <c r="C139" s="49"/>
      <c r="D139" s="49"/>
      <c r="E139" s="58" t="s">
        <v>34</v>
      </c>
      <c r="F139" s="161"/>
      <c r="G139" s="161"/>
      <c r="H139" s="91"/>
      <c r="I139" s="85"/>
      <c r="J139" s="85"/>
      <c r="K139" s="85"/>
      <c r="L139" s="158"/>
      <c r="M139" s="158"/>
      <c r="N139" s="158"/>
      <c r="O139" s="160"/>
    </row>
    <row r="140" spans="1:15" ht="25.15" customHeight="1" x14ac:dyDescent="0.25">
      <c r="A140" s="78"/>
      <c r="B140" s="49"/>
      <c r="C140" s="49"/>
      <c r="D140" s="49"/>
      <c r="E140" s="59" t="s">
        <v>35</v>
      </c>
      <c r="F140" s="161"/>
      <c r="G140" s="161"/>
      <c r="H140" s="91"/>
      <c r="I140" s="85"/>
      <c r="J140" s="85"/>
      <c r="K140" s="85"/>
      <c r="L140" s="158"/>
      <c r="M140" s="158"/>
      <c r="N140" s="158"/>
      <c r="O140" s="160"/>
    </row>
    <row r="141" spans="1:15" ht="24.75" customHeight="1" x14ac:dyDescent="0.25">
      <c r="A141" s="78"/>
      <c r="B141" s="49"/>
      <c r="C141" s="49"/>
      <c r="D141" s="49"/>
      <c r="E141" s="57" t="s">
        <v>36</v>
      </c>
      <c r="F141" s="161">
        <v>43.96</v>
      </c>
      <c r="G141" s="161">
        <v>38.33</v>
      </c>
      <c r="H141" s="91">
        <f>G141/F141%</f>
        <v>87.192902638762504</v>
      </c>
      <c r="I141" s="91">
        <f t="shared" ref="I141:N141" si="5">G141</f>
        <v>38.33</v>
      </c>
      <c r="J141" s="91">
        <f t="shared" si="5"/>
        <v>87.192902638762504</v>
      </c>
      <c r="K141" s="91">
        <f t="shared" si="5"/>
        <v>38.33</v>
      </c>
      <c r="L141" s="91">
        <f t="shared" si="5"/>
        <v>87.192902638762504</v>
      </c>
      <c r="M141" s="91">
        <f t="shared" si="5"/>
        <v>38.33</v>
      </c>
      <c r="N141" s="91">
        <f t="shared" si="5"/>
        <v>87.192902638762504</v>
      </c>
      <c r="O141" s="160"/>
    </row>
    <row r="142" spans="1:15" ht="26.25" customHeight="1" x14ac:dyDescent="0.25">
      <c r="A142" s="78"/>
      <c r="B142" s="63"/>
      <c r="C142" s="63"/>
      <c r="D142" s="63"/>
      <c r="E142" s="64" t="s">
        <v>46</v>
      </c>
      <c r="F142" s="161"/>
      <c r="G142" s="161"/>
      <c r="H142" s="91"/>
      <c r="I142" s="85"/>
      <c r="J142" s="85"/>
      <c r="K142" s="85"/>
      <c r="L142" s="158"/>
      <c r="M142" s="158"/>
      <c r="N142" s="158"/>
      <c r="O142" s="160"/>
    </row>
    <row r="143" spans="1:15" hidden="1" x14ac:dyDescent="0.25">
      <c r="A143" s="78" t="s">
        <v>87</v>
      </c>
      <c r="B143" s="63" t="s">
        <v>88</v>
      </c>
      <c r="C143" s="40" t="s">
        <v>74</v>
      </c>
      <c r="D143" s="40" t="s">
        <v>63</v>
      </c>
      <c r="E143" s="84" t="s">
        <v>31</v>
      </c>
      <c r="F143" s="157">
        <f>SUM(F145:F149)</f>
        <v>772.85</v>
      </c>
      <c r="G143" s="157">
        <f>SUM(G145:G149)</f>
        <v>0</v>
      </c>
      <c r="H143" s="157">
        <f>SUM(H145:H149)</f>
        <v>0</v>
      </c>
      <c r="I143" s="157">
        <f>SUM(I145:I149)</f>
        <v>0</v>
      </c>
      <c r="J143" s="157">
        <f>SUM(J145:J149)</f>
        <v>0</v>
      </c>
      <c r="K143" s="157">
        <v>0</v>
      </c>
      <c r="L143" s="158">
        <v>0</v>
      </c>
      <c r="M143" s="158"/>
      <c r="N143" s="158"/>
      <c r="O143" s="154" t="s">
        <v>80</v>
      </c>
    </row>
    <row r="144" spans="1:15" hidden="1" x14ac:dyDescent="0.25">
      <c r="A144" s="67"/>
      <c r="B144" s="68"/>
      <c r="C144" s="49"/>
      <c r="D144" s="49"/>
      <c r="E144" s="50" t="s">
        <v>32</v>
      </c>
      <c r="F144" s="51"/>
      <c r="G144" s="52"/>
      <c r="H144" s="95"/>
      <c r="I144" s="54"/>
      <c r="J144" s="54"/>
      <c r="K144" s="54"/>
      <c r="L144" s="55"/>
      <c r="M144" s="55"/>
      <c r="N144" s="55"/>
      <c r="O144" s="79"/>
    </row>
    <row r="145" spans="1:15" ht="39.75" hidden="1" customHeight="1" x14ac:dyDescent="0.25">
      <c r="A145" s="67"/>
      <c r="B145" s="68"/>
      <c r="C145" s="49"/>
      <c r="D145" s="49"/>
      <c r="E145" s="57" t="s">
        <v>33</v>
      </c>
      <c r="F145" s="53">
        <v>0</v>
      </c>
      <c r="G145" s="53"/>
      <c r="H145" s="60"/>
      <c r="I145" s="44"/>
      <c r="J145" s="44"/>
      <c r="K145" s="44"/>
      <c r="L145" s="45"/>
      <c r="M145" s="45"/>
      <c r="N145" s="45"/>
      <c r="O145" s="79"/>
    </row>
    <row r="146" spans="1:15" ht="27" hidden="1" customHeight="1" x14ac:dyDescent="0.25">
      <c r="A146" s="67"/>
      <c r="B146" s="68"/>
      <c r="C146" s="49"/>
      <c r="D146" s="49"/>
      <c r="E146" s="70" t="s">
        <v>34</v>
      </c>
      <c r="F146" s="53">
        <v>0</v>
      </c>
      <c r="G146" s="53"/>
      <c r="H146" s="60"/>
      <c r="I146" s="44"/>
      <c r="J146" s="44"/>
      <c r="K146" s="44"/>
      <c r="L146" s="45"/>
      <c r="M146" s="45"/>
      <c r="N146" s="45"/>
      <c r="O146" s="79"/>
    </row>
    <row r="147" spans="1:15" ht="25.15" hidden="1" customHeight="1" x14ac:dyDescent="0.25">
      <c r="A147" s="67"/>
      <c r="B147" s="68"/>
      <c r="C147" s="49"/>
      <c r="D147" s="49"/>
      <c r="E147" s="64" t="s">
        <v>35</v>
      </c>
      <c r="F147" s="162">
        <v>772.85</v>
      </c>
      <c r="G147" s="53">
        <v>0</v>
      </c>
      <c r="H147" s="60">
        <v>0</v>
      </c>
      <c r="I147" s="44">
        <v>0</v>
      </c>
      <c r="J147" s="44">
        <v>0</v>
      </c>
      <c r="K147" s="44">
        <v>0</v>
      </c>
      <c r="L147" s="45">
        <v>0</v>
      </c>
      <c r="M147" s="45"/>
      <c r="N147" s="45"/>
      <c r="O147" s="79"/>
    </row>
    <row r="148" spans="1:15" ht="27" hidden="1" customHeight="1" x14ac:dyDescent="0.25">
      <c r="A148" s="67"/>
      <c r="B148" s="68"/>
      <c r="C148" s="49"/>
      <c r="D148" s="49"/>
      <c r="E148" s="57" t="s">
        <v>36</v>
      </c>
      <c r="F148" s="163">
        <v>0</v>
      </c>
      <c r="G148" s="53"/>
      <c r="H148" s="60"/>
      <c r="I148" s="44"/>
      <c r="J148" s="44"/>
      <c r="K148" s="44"/>
      <c r="L148" s="45"/>
      <c r="M148" s="45"/>
      <c r="N148" s="45"/>
      <c r="O148" s="79"/>
    </row>
    <row r="149" spans="1:15" ht="27" hidden="1" customHeight="1" x14ac:dyDescent="0.25">
      <c r="A149" s="73"/>
      <c r="B149" s="68"/>
      <c r="C149" s="63"/>
      <c r="D149" s="63"/>
      <c r="E149" s="64" t="s">
        <v>46</v>
      </c>
      <c r="F149" s="53">
        <v>0</v>
      </c>
      <c r="G149" s="53"/>
      <c r="H149" s="60"/>
      <c r="I149" s="44"/>
      <c r="J149" s="44"/>
      <c r="K149" s="44"/>
      <c r="L149" s="45"/>
      <c r="M149" s="45"/>
      <c r="N149" s="45"/>
      <c r="O149" s="155"/>
    </row>
    <row r="150" spans="1:15" ht="23.45" customHeight="1" x14ac:dyDescent="0.25">
      <c r="A150" s="74" t="s">
        <v>89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6"/>
    </row>
    <row r="151" spans="1:15" ht="36" customHeight="1" x14ac:dyDescent="0.25">
      <c r="A151" s="121" t="s">
        <v>90</v>
      </c>
      <c r="B151" s="122"/>
      <c r="C151" s="122"/>
      <c r="D151" s="123"/>
      <c r="E151" s="41" t="s">
        <v>91</v>
      </c>
      <c r="F151" s="42">
        <f>SUM(F153:F156)</f>
        <v>2525.89</v>
      </c>
      <c r="G151" s="42">
        <f>SUM(G153:G157)</f>
        <v>628.875</v>
      </c>
      <c r="H151" s="125">
        <f>G151/F151%</f>
        <v>24.897164959677582</v>
      </c>
      <c r="I151" s="43">
        <f>SUM(I155:I156)</f>
        <v>1245.96</v>
      </c>
      <c r="J151" s="44">
        <f>(I151+G151)/F151%</f>
        <v>74.224728709484594</v>
      </c>
      <c r="K151" s="44">
        <f>K156</f>
        <v>1645.9299999999998</v>
      </c>
      <c r="L151" s="44">
        <f>L156</f>
        <v>66.316535921641616</v>
      </c>
      <c r="M151" s="45">
        <f>M156</f>
        <v>2351.23</v>
      </c>
      <c r="N151" s="44">
        <f>M151/F151%</f>
        <v>93.085209569696232</v>
      </c>
      <c r="O151" s="77"/>
    </row>
    <row r="152" spans="1:15" ht="17.25" customHeight="1" x14ac:dyDescent="0.25">
      <c r="A152" s="128"/>
      <c r="B152" s="129"/>
      <c r="C152" s="129"/>
      <c r="D152" s="130"/>
      <c r="E152" s="50" t="s">
        <v>32</v>
      </c>
      <c r="F152" s="51"/>
      <c r="G152" s="52"/>
      <c r="H152" s="95"/>
      <c r="I152" s="54"/>
      <c r="J152" s="54"/>
      <c r="K152" s="55"/>
      <c r="L152" s="55"/>
      <c r="M152" s="55"/>
      <c r="N152" s="44"/>
      <c r="O152" s="79"/>
    </row>
    <row r="153" spans="1:15" ht="25.9" customHeight="1" x14ac:dyDescent="0.25">
      <c r="A153" s="128"/>
      <c r="B153" s="129"/>
      <c r="C153" s="129"/>
      <c r="D153" s="130"/>
      <c r="E153" s="57" t="s">
        <v>33</v>
      </c>
      <c r="F153" s="53"/>
      <c r="G153" s="53"/>
      <c r="H153" s="60"/>
      <c r="I153" s="44"/>
      <c r="J153" s="44"/>
      <c r="K153" s="45"/>
      <c r="L153" s="45"/>
      <c r="M153" s="45"/>
      <c r="N153" s="44"/>
      <c r="O153" s="79"/>
    </row>
    <row r="154" spans="1:15" ht="38.25" customHeight="1" x14ac:dyDescent="0.25">
      <c r="A154" s="128"/>
      <c r="B154" s="129"/>
      <c r="C154" s="129"/>
      <c r="D154" s="130"/>
      <c r="E154" s="70" t="s">
        <v>34</v>
      </c>
      <c r="F154" s="53"/>
      <c r="G154" s="53"/>
      <c r="H154" s="60"/>
      <c r="I154" s="44"/>
      <c r="J154" s="44"/>
      <c r="K154" s="45"/>
      <c r="L154" s="45"/>
      <c r="M154" s="45"/>
      <c r="N154" s="44"/>
      <c r="O154" s="79"/>
    </row>
    <row r="155" spans="1:15" ht="28.15" customHeight="1" x14ac:dyDescent="0.25">
      <c r="A155" s="128"/>
      <c r="B155" s="129"/>
      <c r="C155" s="129"/>
      <c r="D155" s="130"/>
      <c r="E155" s="59" t="s">
        <v>35</v>
      </c>
      <c r="F155" s="53"/>
      <c r="G155" s="53"/>
      <c r="H155" s="53"/>
      <c r="I155" s="53"/>
      <c r="J155" s="53"/>
      <c r="K155" s="60"/>
      <c r="L155" s="60"/>
      <c r="M155" s="45"/>
      <c r="N155" s="44"/>
      <c r="O155" s="79"/>
    </row>
    <row r="156" spans="1:15" ht="24" customHeight="1" x14ac:dyDescent="0.25">
      <c r="A156" s="128"/>
      <c r="B156" s="129"/>
      <c r="C156" s="129"/>
      <c r="D156" s="130"/>
      <c r="E156" s="57" t="s">
        <v>36</v>
      </c>
      <c r="F156" s="53">
        <f>F112+F127+F141</f>
        <v>2525.89</v>
      </c>
      <c r="G156" s="53">
        <f>G112+G127+G141</f>
        <v>628.875</v>
      </c>
      <c r="H156" s="53">
        <f>G156/F156%</f>
        <v>24.897164959677582</v>
      </c>
      <c r="I156" s="53">
        <f>I112+I134</f>
        <v>1245.96</v>
      </c>
      <c r="J156" s="53">
        <f>(I156+G156)/F156%</f>
        <v>74.224728709484594</v>
      </c>
      <c r="K156" s="60">
        <f>K112</f>
        <v>1645.9299999999998</v>
      </c>
      <c r="L156" s="60">
        <f>L112</f>
        <v>66.316535921641616</v>
      </c>
      <c r="M156" s="45">
        <f>M112+M134</f>
        <v>2351.23</v>
      </c>
      <c r="N156" s="44">
        <f>M156/F156%</f>
        <v>93.085209569696232</v>
      </c>
      <c r="O156" s="79"/>
    </row>
    <row r="157" spans="1:15" ht="40.5" customHeight="1" x14ac:dyDescent="0.25">
      <c r="A157" s="147"/>
      <c r="B157" s="148"/>
      <c r="C157" s="148"/>
      <c r="D157" s="149"/>
      <c r="E157" s="64" t="s">
        <v>40</v>
      </c>
      <c r="F157" s="53">
        <v>192.18</v>
      </c>
      <c r="G157" s="53"/>
      <c r="H157" s="60"/>
      <c r="I157" s="44"/>
      <c r="J157" s="44"/>
      <c r="K157" s="45"/>
      <c r="L157" s="45"/>
      <c r="M157" s="45"/>
      <c r="N157" s="44"/>
      <c r="O157" s="79"/>
    </row>
    <row r="158" spans="1:15" ht="15" customHeight="1" x14ac:dyDescent="0.25">
      <c r="A158" s="164" t="s">
        <v>92</v>
      </c>
      <c r="B158" s="164"/>
      <c r="C158" s="164"/>
      <c r="D158" s="165"/>
      <c r="E158" s="41" t="s">
        <v>31</v>
      </c>
      <c r="F158" s="43">
        <f>SUM(F160:F165)</f>
        <v>42924.83</v>
      </c>
      <c r="G158" s="43">
        <f>SUM(G160:G164)</f>
        <v>5742.8</v>
      </c>
      <c r="H158" s="43">
        <f>G158/F158%</f>
        <v>13.378736735823997</v>
      </c>
      <c r="I158" s="43">
        <f>SUM(I160:I164)</f>
        <v>12961.07</v>
      </c>
      <c r="J158" s="43">
        <f>I158/F158%</f>
        <v>30.194807993415463</v>
      </c>
      <c r="K158" s="44">
        <f>K162+K163+K165</f>
        <v>19337.230000000003</v>
      </c>
      <c r="L158" s="44">
        <f>K158/F158%</f>
        <v>45.049054358514645</v>
      </c>
      <c r="M158" s="45">
        <f>M161+M162+M163+M165</f>
        <v>42609.57</v>
      </c>
      <c r="N158" s="44">
        <f>M158/F158%</f>
        <v>99.265553293979252</v>
      </c>
      <c r="O158" s="166"/>
    </row>
    <row r="159" spans="1:15" x14ac:dyDescent="0.25">
      <c r="A159" s="167"/>
      <c r="B159" s="167"/>
      <c r="C159" s="167"/>
      <c r="D159" s="168"/>
      <c r="E159" s="50" t="s">
        <v>32</v>
      </c>
      <c r="F159" s="43"/>
      <c r="G159" s="53"/>
      <c r="H159" s="60"/>
      <c r="I159" s="44"/>
      <c r="J159" s="44"/>
      <c r="K159" s="44"/>
      <c r="L159" s="44"/>
      <c r="M159" s="45"/>
      <c r="N159" s="44"/>
      <c r="O159" s="169"/>
    </row>
    <row r="160" spans="1:15" ht="25.5" x14ac:dyDescent="0.25">
      <c r="A160" s="167"/>
      <c r="B160" s="167"/>
      <c r="C160" s="167"/>
      <c r="D160" s="168"/>
      <c r="E160" s="57" t="s">
        <v>33</v>
      </c>
      <c r="F160" s="43"/>
      <c r="G160" s="43"/>
      <c r="H160" s="60"/>
      <c r="I160" s="44"/>
      <c r="J160" s="44"/>
      <c r="K160" s="44"/>
      <c r="L160" s="44"/>
      <c r="M160" s="45"/>
      <c r="N160" s="44"/>
      <c r="O160" s="169"/>
    </row>
    <row r="161" spans="1:15" ht="30" customHeight="1" x14ac:dyDescent="0.25">
      <c r="A161" s="167"/>
      <c r="B161" s="167"/>
      <c r="C161" s="167"/>
      <c r="D161" s="168"/>
      <c r="E161" s="59" t="s">
        <v>34</v>
      </c>
      <c r="F161" s="43">
        <f>F101</f>
        <v>9261.0400000000009</v>
      </c>
      <c r="G161" s="53"/>
      <c r="H161" s="60"/>
      <c r="I161" s="60"/>
      <c r="J161" s="60"/>
      <c r="K161" s="60"/>
      <c r="L161" s="60"/>
      <c r="M161" s="60">
        <v>9261.0400000000009</v>
      </c>
      <c r="N161" s="60">
        <f>M161/F161%</f>
        <v>100</v>
      </c>
      <c r="O161" s="169"/>
    </row>
    <row r="162" spans="1:15" ht="30" customHeight="1" x14ac:dyDescent="0.25">
      <c r="A162" s="167"/>
      <c r="B162" s="167"/>
      <c r="C162" s="167"/>
      <c r="D162" s="168"/>
      <c r="E162" s="170" t="s">
        <v>93</v>
      </c>
      <c r="F162" s="171">
        <v>4806.03</v>
      </c>
      <c r="G162" s="53">
        <f>G155+G102</f>
        <v>324.89</v>
      </c>
      <c r="H162" s="53">
        <f>G162/F162%</f>
        <v>6.7600493546648686</v>
      </c>
      <c r="I162" s="53">
        <f>I155+I102</f>
        <v>800.1</v>
      </c>
      <c r="J162" s="53">
        <f>I162/F162%</f>
        <v>16.647836155829239</v>
      </c>
      <c r="K162" s="60">
        <f>K155+K102</f>
        <v>1336</v>
      </c>
      <c r="L162" s="60">
        <f>K162/F162%</f>
        <v>27.798411578787483</v>
      </c>
      <c r="M162" s="60">
        <f>M155+M102</f>
        <v>4667.0300000000007</v>
      </c>
      <c r="N162" s="60">
        <f>M162/F162%</f>
        <v>97.107799992925578</v>
      </c>
      <c r="O162" s="169"/>
    </row>
    <row r="163" spans="1:15" ht="30" customHeight="1" x14ac:dyDescent="0.25">
      <c r="A163" s="167"/>
      <c r="B163" s="167"/>
      <c r="C163" s="167"/>
      <c r="D163" s="168"/>
      <c r="E163" s="170" t="s">
        <v>94</v>
      </c>
      <c r="F163" s="172">
        <v>26331.87</v>
      </c>
      <c r="G163" s="53">
        <f>G103</f>
        <v>5417.91</v>
      </c>
      <c r="H163" s="53">
        <f t="shared" ref="H163:M163" si="6">H103</f>
        <v>20.575485144047878</v>
      </c>
      <c r="I163" s="53">
        <f t="shared" si="6"/>
        <v>12160.97</v>
      </c>
      <c r="J163" s="53">
        <f t="shared" si="6"/>
        <v>46.183465131796567</v>
      </c>
      <c r="K163" s="53">
        <f t="shared" si="6"/>
        <v>16355.300000000001</v>
      </c>
      <c r="L163" s="60">
        <f>K163/$F$163*100</f>
        <v>62.112185727789182</v>
      </c>
      <c r="M163" s="53">
        <f t="shared" si="6"/>
        <v>26330.269999999997</v>
      </c>
      <c r="N163" s="60">
        <f>M163/$F$163*100</f>
        <v>99.993923712975942</v>
      </c>
      <c r="O163" s="169"/>
    </row>
    <row r="164" spans="1:15" ht="28.15" customHeight="1" x14ac:dyDescent="0.25">
      <c r="A164" s="167"/>
      <c r="B164" s="167"/>
      <c r="C164" s="167"/>
      <c r="D164" s="168"/>
      <c r="E164" s="69" t="s">
        <v>35</v>
      </c>
      <c r="F164" s="43">
        <v>0</v>
      </c>
      <c r="G164" s="173"/>
      <c r="H164" s="173"/>
      <c r="I164" s="174"/>
      <c r="J164" s="174"/>
      <c r="K164" s="173"/>
      <c r="L164" s="173"/>
      <c r="M164" s="117"/>
      <c r="N164" s="173"/>
      <c r="O164" s="169"/>
    </row>
    <row r="165" spans="1:15" ht="29.25" customHeight="1" x14ac:dyDescent="0.25">
      <c r="A165" s="167"/>
      <c r="B165" s="167"/>
      <c r="C165" s="167"/>
      <c r="D165" s="168"/>
      <c r="E165" s="57" t="s">
        <v>36</v>
      </c>
      <c r="F165" s="43">
        <v>2525.89</v>
      </c>
      <c r="G165" s="175">
        <f>G156</f>
        <v>628.875</v>
      </c>
      <c r="H165" s="175">
        <f t="shared" ref="H165:N165" si="7">H156</f>
        <v>24.897164959677582</v>
      </c>
      <c r="I165" s="175">
        <f t="shared" si="7"/>
        <v>1245.96</v>
      </c>
      <c r="J165" s="175">
        <f t="shared" si="7"/>
        <v>74.224728709484594</v>
      </c>
      <c r="K165" s="175">
        <f t="shared" si="7"/>
        <v>1645.9299999999998</v>
      </c>
      <c r="L165" s="175">
        <f t="shared" si="7"/>
        <v>66.316535921641616</v>
      </c>
      <c r="M165" s="175">
        <f t="shared" si="7"/>
        <v>2351.23</v>
      </c>
      <c r="N165" s="175">
        <f t="shared" si="7"/>
        <v>93.085209569696232</v>
      </c>
      <c r="O165" s="169"/>
    </row>
    <row r="166" spans="1:15" ht="38.25" x14ac:dyDescent="0.25">
      <c r="A166" s="176"/>
      <c r="B166" s="176"/>
      <c r="C166" s="176"/>
      <c r="D166" s="177"/>
      <c r="E166" s="64" t="s">
        <v>40</v>
      </c>
      <c r="F166" s="53">
        <f>F104+F157</f>
        <v>1604.95</v>
      </c>
      <c r="G166" s="53">
        <f>G104+G157</f>
        <v>1412.77</v>
      </c>
      <c r="H166" s="60">
        <f>G166/F166*100</f>
        <v>88.025795196112028</v>
      </c>
      <c r="I166" s="53">
        <v>1412.77</v>
      </c>
      <c r="J166" s="60">
        <f>I166/$F$166*100</f>
        <v>88.025795196112028</v>
      </c>
      <c r="K166" s="53">
        <v>1412.77</v>
      </c>
      <c r="L166" s="60">
        <f>K166/$F$166*100</f>
        <v>88.025795196112028</v>
      </c>
      <c r="M166" s="60">
        <v>1412.77</v>
      </c>
      <c r="N166" s="60">
        <f>M166/$F$166*100</f>
        <v>88.025795196112028</v>
      </c>
      <c r="O166" s="178"/>
    </row>
    <row r="167" spans="1:15" x14ac:dyDescent="0.25">
      <c r="A167" s="179"/>
      <c r="B167" s="179"/>
      <c r="C167" s="179"/>
      <c r="D167" s="179"/>
      <c r="E167" s="180"/>
      <c r="F167" s="181"/>
      <c r="G167" s="182"/>
      <c r="H167" s="183"/>
      <c r="I167" s="184"/>
      <c r="J167" s="184"/>
      <c r="K167" s="184"/>
      <c r="L167" s="184"/>
      <c r="M167" s="184"/>
      <c r="N167" s="184"/>
      <c r="O167" s="185"/>
    </row>
    <row r="168" spans="1:15" x14ac:dyDescent="0.25">
      <c r="B168" s="186" t="s">
        <v>95</v>
      </c>
      <c r="C168" s="187"/>
      <c r="D168" s="188" t="s">
        <v>96</v>
      </c>
      <c r="E168" s="188"/>
      <c r="F168" s="188"/>
      <c r="G168" s="5"/>
      <c r="H168" s="5"/>
      <c r="K168" s="5"/>
      <c r="L168" s="5"/>
      <c r="M168" s="5"/>
      <c r="N168" s="5"/>
      <c r="O168" s="189"/>
    </row>
    <row r="169" spans="1:15" x14ac:dyDescent="0.25">
      <c r="B169" s="186" t="s">
        <v>97</v>
      </c>
      <c r="C169" s="187"/>
      <c r="D169" s="187"/>
      <c r="E169" s="187"/>
      <c r="F169" s="187"/>
      <c r="G169" s="5"/>
      <c r="H169" s="5"/>
      <c r="K169" s="5"/>
      <c r="L169" s="5"/>
      <c r="M169" s="5"/>
      <c r="N169" s="5"/>
      <c r="O169" s="189"/>
    </row>
    <row r="170" spans="1:15" x14ac:dyDescent="0.25">
      <c r="B170" s="190" t="s">
        <v>98</v>
      </c>
      <c r="C170" s="191"/>
      <c r="D170" s="191"/>
      <c r="E170" s="191"/>
      <c r="F170" s="191"/>
      <c r="O170" s="192"/>
    </row>
    <row r="171" spans="1:15" x14ac:dyDescent="0.25">
      <c r="B171" s="193" t="s">
        <v>99</v>
      </c>
      <c r="C171" s="194"/>
      <c r="D171" s="194"/>
      <c r="E171" s="194"/>
      <c r="F171" s="194"/>
    </row>
    <row r="172" spans="1:15" x14ac:dyDescent="0.25">
      <c r="B172" s="193" t="s">
        <v>100</v>
      </c>
      <c r="C172" s="194"/>
      <c r="D172" s="194"/>
      <c r="E172" s="194"/>
      <c r="F172" s="194"/>
    </row>
    <row r="173" spans="1:15" x14ac:dyDescent="0.25">
      <c r="B173" s="195" t="s">
        <v>101</v>
      </c>
    </row>
    <row r="174" spans="1:15" x14ac:dyDescent="0.25">
      <c r="B174" s="195"/>
    </row>
    <row r="175" spans="1:15" x14ac:dyDescent="0.25">
      <c r="B175" s="196" t="s">
        <v>102</v>
      </c>
      <c r="C175" s="196"/>
      <c r="D175" s="197"/>
      <c r="E175" s="198"/>
      <c r="F175" s="196" t="s">
        <v>103</v>
      </c>
      <c r="H175" s="199"/>
    </row>
    <row r="176" spans="1:15" x14ac:dyDescent="0.25">
      <c r="B176" s="196" t="s">
        <v>104</v>
      </c>
      <c r="C176" s="196"/>
      <c r="D176" s="200" t="s">
        <v>105</v>
      </c>
      <c r="E176" s="201"/>
    </row>
    <row r="178" spans="2:6" x14ac:dyDescent="0.25">
      <c r="B178" s="196" t="s">
        <v>106</v>
      </c>
      <c r="D178" s="197"/>
      <c r="E178" s="198"/>
      <c r="F178" s="196" t="s">
        <v>107</v>
      </c>
    </row>
    <row r="179" spans="2:6" x14ac:dyDescent="0.25">
      <c r="D179" s="200" t="s">
        <v>105</v>
      </c>
      <c r="E179" s="201"/>
    </row>
  </sheetData>
  <mergeCells count="112">
    <mergeCell ref="A150:O150"/>
    <mergeCell ref="A151:D157"/>
    <mergeCell ref="O151:O157"/>
    <mergeCell ref="A158:D166"/>
    <mergeCell ref="D168:F168"/>
    <mergeCell ref="B170:F170"/>
    <mergeCell ref="A136:A142"/>
    <mergeCell ref="B136:B142"/>
    <mergeCell ref="C136:C142"/>
    <mergeCell ref="D136:D142"/>
    <mergeCell ref="O136:O138"/>
    <mergeCell ref="A143:A149"/>
    <mergeCell ref="B143:B149"/>
    <mergeCell ref="C143:C149"/>
    <mergeCell ref="D143:D149"/>
    <mergeCell ref="O143:O149"/>
    <mergeCell ref="A122:A128"/>
    <mergeCell ref="B122:B128"/>
    <mergeCell ref="C122:C128"/>
    <mergeCell ref="D122:D128"/>
    <mergeCell ref="O122:O128"/>
    <mergeCell ref="A129:A135"/>
    <mergeCell ref="B129:B135"/>
    <mergeCell ref="C129:C135"/>
    <mergeCell ref="D129:D135"/>
    <mergeCell ref="A114:A120"/>
    <mergeCell ref="B114:B120"/>
    <mergeCell ref="C114:C120"/>
    <mergeCell ref="D114:D120"/>
    <mergeCell ref="O114:O120"/>
    <mergeCell ref="A121:O121"/>
    <mergeCell ref="A98:D104"/>
    <mergeCell ref="O98:O104"/>
    <mergeCell ref="A105:O105"/>
    <mergeCell ref="A106:O106"/>
    <mergeCell ref="A107:A113"/>
    <mergeCell ref="B107:B113"/>
    <mergeCell ref="C107:C113"/>
    <mergeCell ref="D107:D113"/>
    <mergeCell ref="O107:O113"/>
    <mergeCell ref="A90:A96"/>
    <mergeCell ref="B90:B96"/>
    <mergeCell ref="C90:C96"/>
    <mergeCell ref="D90:D96"/>
    <mergeCell ref="O90:O96"/>
    <mergeCell ref="A97:O97"/>
    <mergeCell ref="A82:O82"/>
    <mergeCell ref="A83:A89"/>
    <mergeCell ref="B83:B89"/>
    <mergeCell ref="C83:C89"/>
    <mergeCell ref="D83:D89"/>
    <mergeCell ref="O83:O89"/>
    <mergeCell ref="A74:O74"/>
    <mergeCell ref="A75:A81"/>
    <mergeCell ref="B75:B81"/>
    <mergeCell ref="C75:C81"/>
    <mergeCell ref="D75:D81"/>
    <mergeCell ref="O75:O81"/>
    <mergeCell ref="A66:O66"/>
    <mergeCell ref="A67:A73"/>
    <mergeCell ref="B67:B73"/>
    <mergeCell ref="C67:C73"/>
    <mergeCell ref="D67:D73"/>
    <mergeCell ref="O67:O73"/>
    <mergeCell ref="A58:O58"/>
    <mergeCell ref="A59:A65"/>
    <mergeCell ref="B59:B65"/>
    <mergeCell ref="C59:C65"/>
    <mergeCell ref="D59:D65"/>
    <mergeCell ref="O59:O65"/>
    <mergeCell ref="A50:O50"/>
    <mergeCell ref="A51:A57"/>
    <mergeCell ref="B51:B57"/>
    <mergeCell ref="C51:C57"/>
    <mergeCell ref="D51:D57"/>
    <mergeCell ref="O51:O57"/>
    <mergeCell ref="A42:O42"/>
    <mergeCell ref="A43:A49"/>
    <mergeCell ref="B43:B49"/>
    <mergeCell ref="C43:C49"/>
    <mergeCell ref="D43:D49"/>
    <mergeCell ref="O43:O49"/>
    <mergeCell ref="A34:O34"/>
    <mergeCell ref="A35:A41"/>
    <mergeCell ref="B35:B41"/>
    <mergeCell ref="C35:C41"/>
    <mergeCell ref="D35:D41"/>
    <mergeCell ref="O35:O41"/>
    <mergeCell ref="A20:A26"/>
    <mergeCell ref="B20:B26"/>
    <mergeCell ref="C20:C26"/>
    <mergeCell ref="D20:D26"/>
    <mergeCell ref="O20:O26"/>
    <mergeCell ref="A27:A33"/>
    <mergeCell ref="B27:B33"/>
    <mergeCell ref="C27:C33"/>
    <mergeCell ref="D27:D33"/>
    <mergeCell ref="O27:O33"/>
    <mergeCell ref="K14:L15"/>
    <mergeCell ref="M14:N15"/>
    <mergeCell ref="O14:O16"/>
    <mergeCell ref="A17:O17"/>
    <mergeCell ref="A18:O18"/>
    <mergeCell ref="A19:O19"/>
    <mergeCell ref="E3:I3"/>
    <mergeCell ref="A14:A16"/>
    <mergeCell ref="B14:B16"/>
    <mergeCell ref="C14:D15"/>
    <mergeCell ref="E14:E16"/>
    <mergeCell ref="F14:F16"/>
    <mergeCell ref="G14:H15"/>
    <mergeCell ref="I14:J15"/>
  </mergeCells>
  <pageMargins left="0.51181102362204722" right="0.31496062992125984" top="0.48" bottom="0.33" header="0.31496062992125984" footer="0.19"/>
  <pageSetup paperSize="9" scale="77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</vt:lpstr>
      <vt:lpstr>Транспорт!Заголовки_для_печати</vt:lpstr>
      <vt:lpstr>Транспорт!Область_печати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2018-03-12T12:27:50Z</dcterms:created>
  <dcterms:modified xsi:type="dcterms:W3CDTF">2018-03-12T12:30:52Z</dcterms:modified>
</cp:coreProperties>
</file>