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0170" activeTab="1"/>
  </bookViews>
  <sheets>
    <sheet name="деньги" sheetId="3" r:id="rId1"/>
    <sheet name="2 квартал 2017" sheetId="1" r:id="rId2"/>
    <sheet name="Лист1" sheetId="4" r:id="rId3"/>
    <sheet name="Лист2" sheetId="5" r:id="rId4"/>
  </sheets>
  <definedNames>
    <definedName name="_xlnm.Print_Titles" localSheetId="1">'2 квартал 2017'!$13:$15</definedName>
    <definedName name="_xlnm.Print_Area" localSheetId="1">'2 квартал 2017'!$A$1:$O$278</definedName>
  </definedNames>
  <calcPr calcId="145621"/>
</workbook>
</file>

<file path=xl/calcChain.xml><?xml version="1.0" encoding="utf-8"?>
<calcChain xmlns="http://schemas.openxmlformats.org/spreadsheetml/2006/main">
  <c r="N32" i="1" l="1"/>
  <c r="N27" i="1"/>
  <c r="K32" i="1"/>
  <c r="N254" i="1"/>
  <c r="F82" i="1" l="1"/>
  <c r="K238" i="1"/>
  <c r="M238" i="1"/>
  <c r="N238" i="1" s="1"/>
  <c r="M233" i="1"/>
  <c r="M222" i="1"/>
  <c r="J180" i="1"/>
  <c r="M156" i="1"/>
  <c r="N156" i="1" s="1"/>
  <c r="M106" i="1"/>
  <c r="N106" i="1" s="1"/>
  <c r="M90" i="1"/>
  <c r="N90" i="1" s="1"/>
  <c r="M32" i="1"/>
  <c r="H3" i="5"/>
  <c r="J2" i="5"/>
  <c r="M196" i="1"/>
  <c r="N204" i="1"/>
  <c r="N196" i="1" l="1"/>
  <c r="M82" i="1"/>
  <c r="I212" i="1"/>
  <c r="I132" i="1"/>
  <c r="K180" i="1"/>
  <c r="K212" i="1" s="1"/>
  <c r="K148" i="1"/>
  <c r="M148" i="1" s="1"/>
  <c r="M23" i="5"/>
  <c r="M27" i="5" s="1"/>
  <c r="N27" i="5" s="1"/>
  <c r="N82" i="1" l="1"/>
  <c r="K132" i="1"/>
  <c r="M180" i="1"/>
  <c r="L180" i="1"/>
  <c r="G24" i="5"/>
  <c r="G28" i="5" s="1"/>
  <c r="G25" i="5"/>
  <c r="G26" i="5"/>
  <c r="G27" i="5"/>
  <c r="L196" i="1"/>
  <c r="L90" i="1"/>
  <c r="K72" i="1"/>
  <c r="M72" i="1" s="1"/>
  <c r="N72" i="1" s="1"/>
  <c r="K48" i="1"/>
  <c r="M48" i="1" s="1"/>
  <c r="K120" i="1"/>
  <c r="L72" i="1" l="1"/>
  <c r="M24" i="1"/>
  <c r="M122" i="1" s="1"/>
  <c r="K24" i="1"/>
  <c r="K19" i="1" s="1"/>
  <c r="N180" i="1"/>
  <c r="M212" i="1"/>
  <c r="M262" i="1" s="1"/>
  <c r="K85" i="1"/>
  <c r="I151" i="1"/>
  <c r="K151" i="1"/>
  <c r="M151" i="1" s="1"/>
  <c r="N151" i="1" s="1"/>
  <c r="L106" i="1"/>
  <c r="K101" i="1"/>
  <c r="M101" i="1" s="1"/>
  <c r="N101" i="1" s="1"/>
  <c r="I143" i="1"/>
  <c r="K143" i="1"/>
  <c r="M143" i="1" s="1"/>
  <c r="L32" i="1"/>
  <c r="H9" i="5"/>
  <c r="H10" i="5"/>
  <c r="H11" i="5"/>
  <c r="H12" i="5"/>
  <c r="H13" i="5"/>
  <c r="H14" i="5"/>
  <c r="H15" i="5"/>
  <c r="H16" i="5"/>
  <c r="H8" i="5"/>
  <c r="M85" i="1" l="1"/>
  <c r="N85" i="1" s="1"/>
  <c r="L85" i="1"/>
  <c r="L101" i="1"/>
  <c r="H17" i="5"/>
  <c r="L17" i="5" s="1"/>
  <c r="F212" i="1"/>
  <c r="F207" i="1"/>
  <c r="F132" i="1"/>
  <c r="F127" i="1"/>
  <c r="G132" i="1"/>
  <c r="H182" i="4"/>
  <c r="H183" i="4"/>
  <c r="H184" i="4"/>
  <c r="H185" i="4"/>
  <c r="H186" i="4"/>
  <c r="H187" i="4"/>
  <c r="F177" i="4"/>
  <c r="J48" i="1"/>
  <c r="C13" i="4"/>
  <c r="F13" i="4"/>
  <c r="L13" i="4"/>
  <c r="P13" i="4"/>
  <c r="U13" i="4"/>
  <c r="K7" i="3"/>
  <c r="M191" i="1"/>
  <c r="N191" i="1" s="1"/>
  <c r="K191" i="1"/>
  <c r="L191" i="1" s="1"/>
  <c r="I191" i="1"/>
  <c r="G191" i="1"/>
  <c r="G199" i="1"/>
  <c r="I199" i="1"/>
  <c r="K199" i="1"/>
  <c r="M199" i="1"/>
  <c r="J175" i="1"/>
  <c r="M175" i="1"/>
  <c r="N175" i="1" s="1"/>
  <c r="K175" i="1"/>
  <c r="L175" i="1" s="1"/>
  <c r="G175" i="1"/>
  <c r="C8" i="3"/>
  <c r="H148" i="1"/>
  <c r="F24" i="1"/>
  <c r="L24" i="1" s="1"/>
  <c r="F75" i="1"/>
  <c r="F122" i="1"/>
  <c r="G22" i="1"/>
  <c r="K82" i="1"/>
  <c r="M67" i="1"/>
  <c r="N67" i="1" s="1"/>
  <c r="K67" i="1"/>
  <c r="L67" i="1" s="1"/>
  <c r="G67" i="1"/>
  <c r="M75" i="1"/>
  <c r="N148" i="1"/>
  <c r="G43" i="1"/>
  <c r="H43" i="1" s="1"/>
  <c r="L156" i="1"/>
  <c r="M135" i="1"/>
  <c r="K135" i="1"/>
  <c r="K217" i="1"/>
  <c r="I217" i="1"/>
  <c r="G217" i="1"/>
  <c r="M183" i="1"/>
  <c r="K183" i="1"/>
  <c r="K167" i="1"/>
  <c r="I183" i="1"/>
  <c r="I167" i="1"/>
  <c r="G183" i="1"/>
  <c r="G169" i="1" s="1"/>
  <c r="G167" i="1" s="1"/>
  <c r="M159" i="1"/>
  <c r="K159" i="1"/>
  <c r="I159" i="1"/>
  <c r="G159" i="1"/>
  <c r="G151" i="1"/>
  <c r="I101" i="1"/>
  <c r="K109" i="1"/>
  <c r="K75" i="1" s="1"/>
  <c r="I109" i="1"/>
  <c r="K51" i="1"/>
  <c r="M35" i="1"/>
  <c r="K35" i="1"/>
  <c r="I35" i="1"/>
  <c r="I32" i="1"/>
  <c r="G35" i="1"/>
  <c r="K27" i="1"/>
  <c r="J156" i="1"/>
  <c r="IV6" i="3"/>
  <c r="G59" i="1"/>
  <c r="G135" i="1"/>
  <c r="G130" i="1"/>
  <c r="I130" i="1"/>
  <c r="I127" i="1" s="1"/>
  <c r="K130" i="1"/>
  <c r="K127" i="1" s="1"/>
  <c r="M130" i="1"/>
  <c r="J82" i="1"/>
  <c r="F130" i="1"/>
  <c r="F120" i="1"/>
  <c r="G90" i="1"/>
  <c r="G85" i="1" s="1"/>
  <c r="I78" i="1"/>
  <c r="I120" i="1" s="1"/>
  <c r="G78" i="1"/>
  <c r="G120" i="1" s="1"/>
  <c r="G212" i="1"/>
  <c r="M59" i="1"/>
  <c r="K59" i="1"/>
  <c r="I59" i="1"/>
  <c r="I51" i="1"/>
  <c r="G109" i="1"/>
  <c r="G106" i="1" s="1"/>
  <c r="G51" i="1"/>
  <c r="F35" i="1"/>
  <c r="F51" i="1"/>
  <c r="N143" i="1"/>
  <c r="J222" i="1"/>
  <c r="J254" i="1"/>
  <c r="J233" i="1"/>
  <c r="J238" i="1"/>
  <c r="N59" i="1"/>
  <c r="L59" i="1"/>
  <c r="J32" i="1"/>
  <c r="J27" i="1"/>
  <c r="IV2" i="3"/>
  <c r="IV3" i="3"/>
  <c r="IV4" i="3"/>
  <c r="IV5" i="3"/>
  <c r="IV7" i="3"/>
  <c r="IV8" i="3"/>
  <c r="IV9" i="3"/>
  <c r="IV10" i="3"/>
  <c r="IV11" i="3"/>
  <c r="IV12" i="3"/>
  <c r="IV13" i="3"/>
  <c r="IV20" i="3"/>
  <c r="G137" i="1"/>
  <c r="G251" i="1"/>
  <c r="G252" i="1"/>
  <c r="G253" i="1"/>
  <c r="G255" i="1"/>
  <c r="H48" i="1"/>
  <c r="G119" i="1"/>
  <c r="J59" i="1"/>
  <c r="J51" i="1"/>
  <c r="M120" i="1"/>
  <c r="N48" i="1"/>
  <c r="N24" i="1"/>
  <c r="H143" i="1"/>
  <c r="G24" i="1"/>
  <c r="H24" i="1" s="1"/>
  <c r="J148" i="1"/>
  <c r="K249" i="1"/>
  <c r="L249" i="1" s="1"/>
  <c r="J143" i="1"/>
  <c r="I75" i="1"/>
  <c r="G19" i="1"/>
  <c r="K43" i="1"/>
  <c r="L48" i="1"/>
  <c r="L148" i="1"/>
  <c r="J43" i="1"/>
  <c r="L43" i="1" l="1"/>
  <c r="M43" i="1"/>
  <c r="N43" i="1" s="1"/>
  <c r="G249" i="1"/>
  <c r="L217" i="1"/>
  <c r="M217" i="1"/>
  <c r="M207" i="1"/>
  <c r="N199" i="1"/>
  <c r="I207" i="1"/>
  <c r="J212" i="1"/>
  <c r="F262" i="1"/>
  <c r="M27" i="1"/>
  <c r="L27" i="1"/>
  <c r="I27" i="1"/>
  <c r="I24" i="1"/>
  <c r="L75" i="1"/>
  <c r="K117" i="1"/>
  <c r="J127" i="1"/>
  <c r="I249" i="1"/>
  <c r="J249" i="1" s="1"/>
  <c r="N75" i="1"/>
  <c r="K122" i="1"/>
  <c r="K262" i="1" s="1"/>
  <c r="L82" i="1"/>
  <c r="K207" i="1"/>
  <c r="K257" i="1" s="1"/>
  <c r="L212" i="1"/>
  <c r="N122" i="1"/>
  <c r="H212" i="1"/>
  <c r="L122" i="1"/>
  <c r="W13" i="4"/>
  <c r="J132" i="1"/>
  <c r="H132" i="1"/>
  <c r="G127" i="1"/>
  <c r="H127" i="1" s="1"/>
  <c r="G207" i="1"/>
  <c r="H207" i="1" s="1"/>
  <c r="J207" i="1"/>
  <c r="G101" i="1"/>
  <c r="G117" i="1" s="1"/>
  <c r="G122" i="1"/>
  <c r="G262" i="1" s="1"/>
  <c r="G82" i="1"/>
  <c r="H82" i="1" s="1"/>
  <c r="I19" i="1"/>
  <c r="I117" i="1" s="1"/>
  <c r="M127" i="1"/>
  <c r="N127" i="1" s="1"/>
  <c r="G75" i="1"/>
  <c r="H75" i="1" s="1"/>
  <c r="F19" i="1"/>
  <c r="I257" i="1" l="1"/>
  <c r="H19" i="1"/>
  <c r="L19" i="1"/>
  <c r="M19" i="1"/>
  <c r="M283" i="1"/>
  <c r="F117" i="1"/>
  <c r="G257" i="1"/>
  <c r="I122" i="1"/>
  <c r="J24" i="1"/>
  <c r="M249" i="1"/>
  <c r="N249" i="1" s="1"/>
  <c r="J19" i="1"/>
  <c r="N207" i="1"/>
  <c r="M132" i="1"/>
  <c r="H122" i="1"/>
  <c r="H262" i="1"/>
  <c r="I262" i="1" l="1"/>
  <c r="J262" i="1" s="1"/>
  <c r="J122" i="1"/>
  <c r="F257" i="1"/>
  <c r="L117" i="1"/>
  <c r="N19" i="1"/>
  <c r="M117" i="1"/>
  <c r="J117" i="1"/>
  <c r="H117" i="1"/>
  <c r="N132" i="1"/>
  <c r="L143" i="1"/>
  <c r="N117" i="1" l="1"/>
  <c r="M257" i="1"/>
  <c r="H257" i="1"/>
  <c r="J257" i="1"/>
  <c r="N212" i="1"/>
  <c r="L207" i="1"/>
  <c r="L132" i="1" s="1"/>
  <c r="L262" i="1"/>
  <c r="N257" i="1" l="1"/>
  <c r="N262" i="1"/>
</calcChain>
</file>

<file path=xl/sharedStrings.xml><?xml version="1.0" encoding="utf-8"?>
<sst xmlns="http://schemas.openxmlformats.org/spreadsheetml/2006/main" count="454" uniqueCount="170">
  <si>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</si>
  <si>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</si>
  <si>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</si>
  <si>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</si>
  <si>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</si>
  <si>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</si>
  <si>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</si>
  <si>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</si>
  <si>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</si>
  <si>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</si>
  <si>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</si>
  <si>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</si>
  <si>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</si>
  <si>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</si>
  <si>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</si>
  <si>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</si>
  <si>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</si>
  <si>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</si>
  <si>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</si>
  <si>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</si>
  <si>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</si>
  <si>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</si>
  <si>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</si>
  <si>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</si>
  <si>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Результаты реализации мероприятия  на ____________ 2015 года  (достижение основных целевых показателей) план/факт:</t>
  </si>
  <si>
    <t>Ответственный исполнитель:  Ковпака Д.И.</t>
  </si>
  <si>
    <t>Осуществление через СМИ информационных сообщений, трансляцию видеорепортажей, публикацию статей и заметок, с целью предупреждения чрез-вычайных ситуаций, изготов-ление памяток, листовок</t>
  </si>
  <si>
    <t xml:space="preserve">Повышение квалификации
должностных лиц в области ГО и ЧС
</t>
  </si>
  <si>
    <t>Приобретение и установка информационных аншлагов</t>
  </si>
  <si>
    <t xml:space="preserve">Приобретение
пожарно-технического 
оборудования и запасных частей к ним
</t>
  </si>
  <si>
    <t xml:space="preserve">Содержание и ремонт наружных источников противопожарного водоснабжения на территории поселения 
пожарно-технического 
оборудования и запасных частей к ним
</t>
  </si>
  <si>
    <t xml:space="preserve">Предоставление субсидий для общественного учреждения «Добровольная пожарная дру-жина городского поселения Новоаганск» </t>
  </si>
  <si>
    <t>3.1.</t>
  </si>
  <si>
    <t>Изготовление, приобретение плакатов, буклетов, памяток и рекомендаций для учреждений, предприятий, организаций, расположенных на территории городского поселения по анти-террористической тематике</t>
  </si>
  <si>
    <t>июнь</t>
  </si>
  <si>
    <t>январь-декабрь</t>
  </si>
  <si>
    <t>январь-февраль</t>
  </si>
  <si>
    <t>Итого по подпрограмме 3</t>
  </si>
  <si>
    <t>июнь-ноябрь</t>
  </si>
  <si>
    <t>Июнь</t>
  </si>
  <si>
    <t>-</t>
  </si>
  <si>
    <t xml:space="preserve"> Январь - декабрь </t>
  </si>
  <si>
    <t xml:space="preserve">                      (отчетный период)</t>
  </si>
  <si>
    <t xml:space="preserve">Программа утверждена постановлением администрации городского поселения Новоаганск от 20.12.2013 № 427: 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</si>
  <si>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</si>
  <si>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</si>
  <si>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</si>
  <si>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</si>
  <si>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</si>
  <si>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</si>
  <si>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Приобретение источников звуковых сигналов в целях опове-щения населения СО-100Р</t>
  </si>
  <si>
    <t xml:space="preserve">Подключение к электроснабжению дополнительной системы оповещения (сирены) С – 40)
</t>
  </si>
  <si>
    <t>Исполнено в 2014 году</t>
  </si>
  <si>
    <t xml:space="preserve">Проведение обследования водных объектов специализи-рованными организациями на предмет соответствия исполь-зования для мест массового отдыха населения </t>
  </si>
  <si>
    <t>Всего по подпрограмме 1:</t>
  </si>
  <si>
    <t xml:space="preserve">Оплата работы дежурных спасателей на период купального сезона </t>
  </si>
  <si>
    <t>1.2.1</t>
  </si>
  <si>
    <t>1.2.2</t>
  </si>
  <si>
    <t>1.2.3</t>
  </si>
  <si>
    <t>1.2.4</t>
  </si>
  <si>
    <t>1.1.1</t>
  </si>
  <si>
    <t>1.1.2.</t>
  </si>
  <si>
    <t>1.1.3.</t>
  </si>
  <si>
    <t>1.1.4.</t>
  </si>
  <si>
    <t>1.1.5.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</si>
  <si>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</si>
  <si>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1.1</t>
  </si>
  <si>
    <t>Повышение уровня защиты граждан от чрезвычайных ситуаций природного и техногенного характера</t>
  </si>
  <si>
    <t>1.2</t>
  </si>
  <si>
    <t>Организация и осуществление мероприятий по безопасности людей на водных объектах</t>
  </si>
  <si>
    <t>1.1.2</t>
  </si>
  <si>
    <t>1.1.3</t>
  </si>
  <si>
    <t>1.1.4</t>
  </si>
  <si>
    <t>2.1.2</t>
  </si>
  <si>
    <t>2.1.3</t>
  </si>
  <si>
    <t>2.1.4</t>
  </si>
  <si>
    <t>2.1.5</t>
  </si>
  <si>
    <t>2.1.6</t>
  </si>
  <si>
    <t>2.1.1</t>
  </si>
  <si>
    <t>3.1.1</t>
  </si>
  <si>
    <t>3.1.2</t>
  </si>
  <si>
    <t>3.1.3</t>
  </si>
  <si>
    <t>2.1</t>
  </si>
  <si>
    <t>Проведение проти-вопожарных  инст-руктажей, занятий, лекций, бесед с на-селением на проти-вопожарную тема-тику</t>
  </si>
  <si>
    <t>Разработка право-вых актов в сфере профилактики тер-роризма и экстре-мизма на террито-рии поселения.</t>
  </si>
  <si>
    <t>Количество инфор-мационных объяв-лений через каналы средств массовой информации (теле-виденье, газеты, ин-тернет)</t>
  </si>
  <si>
    <t>Осуществление  профилактических мер антитеррористической и  антиэкстремистской направленности.</t>
  </si>
  <si>
    <t xml:space="preserve">Создание и содержание минерализованных полос
</t>
  </si>
  <si>
    <t xml:space="preserve">Приобретение (запасов) материальных ресурсов городского по-селения  для предупреждения и ликвидации природных по-жаров (расходные запчасти на мотопомпы, рукава, топливо, масла, сухой паек)  </t>
  </si>
  <si>
    <t>Обеспечение первичных мер пожарной безопасности в границах поселения</t>
  </si>
  <si>
    <t>Мероприятия не предусматривают финансирование</t>
  </si>
  <si>
    <t xml:space="preserve">                                       (должность)                                                                        (подпись)                (Ф.И.О.)               (номер телефона)</t>
  </si>
  <si>
    <t xml:space="preserve">  (Ф.И.О.)                                             (подпись)</t>
  </si>
  <si>
    <t>Обслуживание систем оповещения (сирены С-40)</t>
  </si>
  <si>
    <t>Задача 1 Предупреждение и ликвидация чрезвычайных ситуаций, в том числе организация и осуществление мероприятий по безопасности людей на водных объектах</t>
  </si>
  <si>
    <t xml:space="preserve"> Подпрограмма 1«Реализация государственной политики в области гражданской обороны, защиты населения и территории поселения от чрезвычайных ситуаций»</t>
  </si>
  <si>
    <t>Цель Повышение уровня защиты граждан от чрезвычайных ситуаций природного и техногенного характера, повышение уровня безопас-ности на водных объектах, а также противодействие проявлениям экстремизма.</t>
  </si>
  <si>
    <t>Задача 2 Обеспечение первичных мер пожарной безопасности в границах поселения</t>
  </si>
  <si>
    <t>Подпрограмма 2«Укрепление пожарной безопасности в поселении»</t>
  </si>
  <si>
    <t xml:space="preserve">Задача 3 Осуществление  профилактических мер антитеррористической и  антиэкстремистской направленности. </t>
  </si>
  <si>
    <t>Подпрограмма 3«Противодействие экстремизму и профилактика терроризма на территории поселения»</t>
  </si>
  <si>
    <t>без финансирования</t>
  </si>
  <si>
    <t>Начальник службы по делам ГО,ЧС и ПБ</t>
  </si>
  <si>
    <t>Д.И. Ковпака     51-033</t>
  </si>
  <si>
    <t>Мероприятия по созданию общественных спасательных постов в местах массового отдыха людей  на водных объек-тах (профессиональная подготовка спасателей, пропаганда правил поведения, оснащение  наглядной агитацией, оборудованием и снаряжением, предметами для оказания первой медицинской помощи</t>
  </si>
  <si>
    <t>Всего по подпрограмме 3:</t>
  </si>
  <si>
    <t>1.1.6.</t>
  </si>
  <si>
    <t>_«Защита населения и территории городского поселения Новоаганск от чрезвычайных ситуаций, обеспечение безопасности на 2014 - 2019 годы»</t>
  </si>
  <si>
    <t xml:space="preserve">на 2017 год не запланировано </t>
  </si>
  <si>
    <t>оплата по счету за выполненные работы в декабре 2016 года  произведена в январе 2017 по фактическому выполнению и выставлению счета</t>
  </si>
  <si>
    <t>2.1.7</t>
  </si>
  <si>
    <t>Техническое обслуживание проти-вопожарной насосной станции</t>
  </si>
  <si>
    <t>Объемы финансирования всего на 2017 год, тыс. руб.</t>
  </si>
  <si>
    <t>Исполнено на 01.04.2017</t>
  </si>
  <si>
    <t>Исполнено на 01.07.2017</t>
  </si>
  <si>
    <t>Исполнено на  01.10.2017</t>
  </si>
  <si>
    <t xml:space="preserve">Исполнено на 31.12.2017 год </t>
  </si>
  <si>
    <t xml:space="preserve">Приобретение переносного барьерного ограждения
</t>
  </si>
  <si>
    <t>Изготовление печатной продукции договор ИП Рамазанова Елена Михайловна №003 от 14.03.2017 года на изготовление банеров</t>
  </si>
  <si>
    <t>Страхование чле-нов  общественно-го учреждения «Добровольная пожарная дружина городского поселе-ния Новоаганск»</t>
  </si>
  <si>
    <t>2.1.8</t>
  </si>
  <si>
    <t>Приобретение и установка авто-номных пожарных извещателей</t>
  </si>
  <si>
    <t>2.1.9</t>
  </si>
  <si>
    <t>3.1.1.</t>
  </si>
  <si>
    <t>3.1.3.</t>
  </si>
  <si>
    <t>исполнено</t>
  </si>
  <si>
    <t>6.,800</t>
  </si>
  <si>
    <t>Электроналадчик</t>
  </si>
  <si>
    <t>Широков</t>
  </si>
  <si>
    <t>Рамазанова</t>
  </si>
  <si>
    <t>ИП Иванов</t>
  </si>
  <si>
    <t xml:space="preserve">Капитал строй </t>
  </si>
  <si>
    <t>Биржа</t>
  </si>
  <si>
    <t>АТЕМС</t>
  </si>
  <si>
    <t>Ханенко</t>
  </si>
  <si>
    <t>АМЖКУ</t>
  </si>
  <si>
    <t xml:space="preserve"> Изготовление листовок, памяток, договор №3 от 08.08.17г ИП Широков Б.В. (сумма 6350р). Изготовление плаката, договор  №25 от 01.08.17г  ИП Рамазанова Е.М. (сумма  450.)</t>
  </si>
  <si>
    <t>Мероприятия  не проводились, т.к. пляж не открывался в  2017 году.</t>
  </si>
  <si>
    <t xml:space="preserve">ДОГОВОР №9 от 16.06.17 г ИП Иванов И.В. на оказание услуг дежурного спасателя  на пляжной зоне озера Магылор.
От «16 »  июня  2017 г. с ИП Ивановым И.В.
</t>
  </si>
  <si>
    <t>Мероприятия  не выполнялись. Не было необходимости.</t>
  </si>
  <si>
    <t>Заявка на предоставление субсидии от добровольной пожарной дружины в  2017 году не поступала.</t>
  </si>
  <si>
    <t>1.1.1.</t>
  </si>
  <si>
    <t>1.2.1.</t>
  </si>
  <si>
    <t>1.2.3.</t>
  </si>
  <si>
    <t>итого</t>
  </si>
  <si>
    <t>2.1.2.</t>
  </si>
  <si>
    <t>3 кв</t>
  </si>
  <si>
    <t>2 кв</t>
  </si>
  <si>
    <t>2.1.3.</t>
  </si>
  <si>
    <t>2.1.6.</t>
  </si>
  <si>
    <t>2.1.8.</t>
  </si>
  <si>
    <t>Приобретение автономных пожарных извещателей, ООО "Биржа", договор №Т27872О от 01.08.17г. Установка автономных пожарных извещателей, договор  с ООО "АТЭМСС" №29 от 02.11.17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</si>
  <si>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за 4 квартал  2017 года</t>
    </r>
  </si>
  <si>
    <r>
      <t>Реализация мероприятий в рамках муниципального контракта от 10.12.2015 №МК 1774 с ООО "АГАНТеплоЭнергоМонтажСервисСтрой" за 2016 год, сумма 24988,86 рублей. Реализация мероприятий в рамках муниципального контракта от 24.01.2017 №МК 1941 с ООО "Капиталстрой" в 2017 году (</t>
    </r>
    <r>
      <rPr>
        <b/>
        <sz val="8"/>
        <color indexed="8"/>
        <rFont val="Times New Roman"/>
        <family val="1"/>
        <charset val="204"/>
      </rPr>
      <t>оплата услуг за декабрь месяц будет проведена  в январе 2018 года</t>
    </r>
    <r>
      <rPr>
        <sz val="8"/>
        <color indexed="8"/>
        <rFont val="Times New Roman"/>
        <family val="1"/>
        <charset val="204"/>
      </rPr>
      <t>), покупка пожарного гидранта по договору №21 от 01.06.2017 с ООО "Промпожсервис". Муниципальный контракт  №1102 от 19.07.17  ООО"АГАНТеплоЭнергоМонтажСервисСтрой" на мероприятия по ремонту наружнего противопожарного водоснабжения. Работы по отогреву пожарного водовода, договор №Ю-073\16 от 01.05.17 с АО "АМЖКУ". Работы по утеплению пожарных гидрантов, Муниципальный контракт с ИП Иванов №МК15 от 08.11.17. Работы по ремонту насосной станции, договор с АО "АМЖКУ" №Ю-101\17 от 01.10.17.</t>
    </r>
  </si>
  <si>
    <t>(в редакции  от 09.01.2018_№3)</t>
  </si>
  <si>
    <t>(кредиторская задолженность в сумме 5,748 будет погашена в январе 2018 года)</t>
  </si>
  <si>
    <r>
      <t>Исполнение мероприятия в  соответствии с условиями договора с ООО "Электроналадчик"  заключен договор от 28.11.2016г. № 28/11/16 за 2016 год.</t>
    </r>
    <r>
      <rPr>
        <b/>
        <sz val="10"/>
        <color indexed="8"/>
        <rFont val="Times New Roman"/>
        <family val="1"/>
        <charset val="204"/>
      </rPr>
      <t/>
    </r>
  </si>
  <si>
    <t>Договор №25 от 12.05.17 ИП Ханенко С.Я. Работы по обновлению минерализованных полос.</t>
  </si>
  <si>
    <t>договор на страхование добровольных пожарных дружинников от несчастных случаев №12-0200147-04/17 от 26.04.2017, застраховано 15 человек на три летних месяца.</t>
  </si>
  <si>
    <t>Обследование станции пожаротушения догоговор №040-П от 20.09.17 ООО "Компания "АТЭК-СБ".</t>
  </si>
  <si>
    <t>В 2017 году не запланировано</t>
  </si>
  <si>
    <t>апрель</t>
  </si>
  <si>
    <t xml:space="preserve">МК №152 от 14.04.2017 ООО "Уральские металлоконструкции" </t>
  </si>
  <si>
    <t>Изготовление информационных стендов , договор №25 от 01.08.17г  ИП Рамазанова. 10000 рублей направлены за счет  экономии с п.1.2.2. данной программы.</t>
  </si>
  <si>
    <t>начальник отдела экономики</t>
  </si>
  <si>
    <t>Л.Г. Мальцева</t>
  </si>
  <si>
    <t>август</t>
  </si>
  <si>
    <t>июнь-август</t>
  </si>
  <si>
    <t>август, ноябрь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</si>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</sst>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00000"/>
    <numFmt numFmtId="168" formatCode="0.00000"/>
  </numFmts>
  <fonts count="3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2" fillId="0" borderId="0"/>
    <xf numFmtId="43" fontId="11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164" fontId="9" fillId="0" borderId="1" xfId="2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5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64" fontId="9" fillId="0" borderId="5" xfId="2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2" fillId="0" borderId="6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164" fontId="10" fillId="0" borderId="4" xfId="0" applyNumberFormat="1" applyFont="1" applyFill="1" applyBorder="1" applyAlignment="1" applyProtection="1">
      <alignment horizontal="right" vertical="center"/>
      <protection locked="0"/>
    </xf>
    <xf numFmtId="16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8" xfId="0" applyNumberFormat="1" applyFont="1" applyFill="1" applyBorder="1" applyAlignment="1" applyProtection="1">
      <alignment horizontal="right" vertical="center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0" fillId="0" borderId="3" xfId="0" applyNumberFormat="1" applyFont="1" applyFill="1" applyBorder="1" applyAlignment="1" applyProtection="1">
      <alignment vertical="center" wrapText="1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2" fillId="0" borderId="6" xfId="0" applyNumberFormat="1" applyFont="1" applyFill="1" applyBorder="1" applyAlignment="1" applyProtection="1">
      <alignment vertical="center" wrapText="1"/>
      <protection locked="0"/>
    </xf>
    <xf numFmtId="2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4" xfId="2" applyNumberFormat="1" applyFont="1" applyFill="1" applyBorder="1" applyAlignment="1" applyProtection="1">
      <alignment vertical="center" wrapText="1"/>
      <protection locked="0"/>
    </xf>
    <xf numFmtId="164" fontId="9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1" xfId="2" applyNumberFormat="1" applyFont="1" applyFill="1" applyBorder="1" applyAlignment="1" applyProtection="1">
      <alignment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165" fontId="23" fillId="2" borderId="0" xfId="0" applyNumberFormat="1" applyFont="1" applyFill="1"/>
    <xf numFmtId="165" fontId="9" fillId="0" borderId="1" xfId="2" applyNumberFormat="1" applyFont="1" applyFill="1" applyBorder="1" applyAlignment="1" applyProtection="1">
      <alignment vertical="center" wrapText="1"/>
      <protection locked="0"/>
    </xf>
    <xf numFmtId="165" fontId="9" fillId="0" borderId="6" xfId="2" applyNumberFormat="1" applyFont="1" applyFill="1" applyBorder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4" xfId="0" applyNumberFormat="1" applyFont="1" applyFill="1" applyBorder="1" applyAlignment="1" applyProtection="1">
      <alignment horizontal="right" vertical="center"/>
      <protection locked="0"/>
    </xf>
    <xf numFmtId="165" fontId="10" fillId="0" borderId="1" xfId="0" applyNumberFormat="1" applyFont="1" applyFill="1" applyBorder="1" applyAlignment="1" applyProtection="1">
      <alignment horizontal="right" vertical="center" wrapText="1"/>
    </xf>
    <xf numFmtId="165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5" xfId="2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horizontal="right" vertical="center"/>
      <protection locked="0"/>
    </xf>
    <xf numFmtId="165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4" xfId="0" applyNumberFormat="1" applyFont="1" applyFill="1" applyBorder="1" applyAlignment="1" applyProtection="1">
      <alignment horizontal="right" vertical="center"/>
    </xf>
    <xf numFmtId="165" fontId="9" fillId="0" borderId="5" xfId="2" applyNumberFormat="1" applyFont="1" applyFill="1" applyBorder="1" applyAlignment="1" applyProtection="1">
      <alignment vertical="center" wrapText="1"/>
      <protection locked="0"/>
    </xf>
    <xf numFmtId="165" fontId="9" fillId="0" borderId="5" xfId="0" applyNumberFormat="1" applyFont="1" applyFill="1" applyBorder="1" applyAlignment="1" applyProtection="1">
      <alignment horizontal="right" vertical="center"/>
      <protection locked="0"/>
    </xf>
    <xf numFmtId="165" fontId="12" fillId="0" borderId="6" xfId="0" applyNumberFormat="1" applyFont="1" applyFill="1" applyBorder="1" applyAlignment="1" applyProtection="1">
      <alignment vertical="center" wrapText="1"/>
      <protection locked="0"/>
    </xf>
    <xf numFmtId="165" fontId="12" fillId="0" borderId="7" xfId="0" applyNumberFormat="1" applyFont="1" applyFill="1" applyBorder="1" applyAlignment="1" applyProtection="1">
      <alignment vertical="center" wrapText="1"/>
      <protection locked="0"/>
    </xf>
    <xf numFmtId="165" fontId="10" fillId="0" borderId="4" xfId="2" applyNumberFormat="1" applyFont="1" applyFill="1" applyBorder="1" applyAlignment="1" applyProtection="1">
      <alignment vertical="center" wrapText="1"/>
    </xf>
    <xf numFmtId="165" fontId="10" fillId="0" borderId="5" xfId="0" applyNumberFormat="1" applyFont="1" applyFill="1" applyBorder="1" applyAlignment="1" applyProtection="1">
      <alignment horizontal="right" vertical="center"/>
      <protection locked="0"/>
    </xf>
    <xf numFmtId="165" fontId="10" fillId="0" borderId="1" xfId="0" applyNumberFormat="1" applyFont="1" applyFill="1" applyBorder="1" applyAlignment="1" applyProtection="1">
      <alignment horizontal="right" vertical="center"/>
      <protection locked="0"/>
    </xf>
    <xf numFmtId="165" fontId="10" fillId="0" borderId="12" xfId="0" applyNumberFormat="1" applyFont="1" applyBorder="1" applyAlignment="1">
      <alignment horizontal="right" wrapText="1"/>
    </xf>
    <xf numFmtId="165" fontId="10" fillId="0" borderId="13" xfId="0" applyNumberFormat="1" applyFont="1" applyBorder="1" applyAlignment="1">
      <alignment horizontal="right"/>
    </xf>
    <xf numFmtId="0" fontId="0" fillId="0" borderId="0" xfId="0" applyFill="1"/>
    <xf numFmtId="0" fontId="12" fillId="0" borderId="1" xfId="0" applyFont="1" applyFill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4" xfId="2" applyNumberFormat="1" applyFont="1" applyFill="1" applyBorder="1" applyAlignment="1" applyProtection="1">
      <alignment vertical="center" wrapText="1"/>
      <protection locked="0"/>
    </xf>
    <xf numFmtId="165" fontId="10" fillId="0" borderId="15" xfId="0" applyNumberFormat="1" applyFont="1" applyBorder="1" applyAlignment="1">
      <alignment horizontal="right" wrapText="1"/>
    </xf>
    <xf numFmtId="165" fontId="10" fillId="0" borderId="15" xfId="0" applyNumberFormat="1" applyFont="1" applyBorder="1" applyAlignment="1">
      <alignment horizontal="right"/>
    </xf>
    <xf numFmtId="165" fontId="20" fillId="0" borderId="1" xfId="2" applyNumberFormat="1" applyFont="1" applyFill="1" applyBorder="1" applyAlignment="1" applyProtection="1">
      <alignment vertical="center" wrapText="1"/>
      <protection locked="0"/>
    </xf>
    <xf numFmtId="165" fontId="2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/>
    </xf>
    <xf numFmtId="165" fontId="20" fillId="0" borderId="4" xfId="2" applyNumberFormat="1" applyFont="1" applyFill="1" applyBorder="1" applyAlignment="1" applyProtection="1">
      <alignment vertical="center" wrapText="1"/>
    </xf>
    <xf numFmtId="165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4" xfId="0" applyNumberFormat="1" applyFont="1" applyFill="1" applyBorder="1" applyAlignment="1" applyProtection="1">
      <alignment horizontal="right" vertical="center"/>
    </xf>
    <xf numFmtId="165" fontId="20" fillId="0" borderId="4" xfId="2" applyNumberFormat="1" applyFont="1" applyFill="1" applyBorder="1" applyAlignment="1" applyProtection="1">
      <alignment vertical="center" wrapText="1"/>
      <protection locked="0"/>
    </xf>
    <xf numFmtId="165" fontId="20" fillId="0" borderId="15" xfId="0" applyNumberFormat="1" applyFont="1" applyBorder="1" applyAlignment="1">
      <alignment horizontal="right" wrapText="1"/>
    </xf>
    <xf numFmtId="165" fontId="20" fillId="0" borderId="16" xfId="0" applyNumberFormat="1" applyFont="1" applyBorder="1" applyAlignment="1">
      <alignment horizontal="right" wrapText="1"/>
    </xf>
    <xf numFmtId="165" fontId="20" fillId="0" borderId="5" xfId="2" applyNumberFormat="1" applyFont="1" applyFill="1" applyBorder="1" applyAlignment="1" applyProtection="1">
      <alignment vertical="center" wrapText="1"/>
      <protection locked="0"/>
    </xf>
    <xf numFmtId="4" fontId="20" fillId="0" borderId="5" xfId="0" applyNumberFormat="1" applyFont="1" applyFill="1" applyBorder="1" applyAlignment="1" applyProtection="1">
      <alignment vertical="center" wrapText="1"/>
      <protection locked="0"/>
    </xf>
    <xf numFmtId="4" fontId="20" fillId="0" borderId="4" xfId="0" applyNumberFormat="1" applyFont="1" applyFill="1" applyBorder="1" applyAlignment="1" applyProtection="1">
      <alignment vertical="center" wrapText="1"/>
      <protection locked="0"/>
    </xf>
    <xf numFmtId="165" fontId="10" fillId="0" borderId="6" xfId="2" applyNumberFormat="1" applyFont="1" applyFill="1" applyBorder="1" applyAlignment="1" applyProtection="1">
      <alignment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2" applyNumberFormat="1" applyFont="1" applyFill="1" applyBorder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/>
    </xf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65" fontId="10" fillId="0" borderId="0" xfId="2" applyNumberFormat="1" applyFont="1" applyFill="1" applyBorder="1" applyAlignment="1" applyProtection="1">
      <alignment vertical="center" wrapText="1"/>
      <protection locked="0"/>
    </xf>
    <xf numFmtId="165" fontId="9" fillId="0" borderId="0" xfId="2" applyNumberFormat="1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165" fontId="23" fillId="0" borderId="0" xfId="0" applyNumberFormat="1" applyFont="1" applyFill="1"/>
    <xf numFmtId="165" fontId="26" fillId="0" borderId="0" xfId="0" applyNumberFormat="1" applyFont="1" applyFill="1"/>
    <xf numFmtId="165" fontId="24" fillId="0" borderId="0" xfId="0" applyNumberFormat="1" applyFont="1" applyFill="1"/>
    <xf numFmtId="0" fontId="23" fillId="0" borderId="0" xfId="0" applyFont="1" applyFill="1"/>
    <xf numFmtId="165" fontId="0" fillId="0" borderId="0" xfId="0" applyNumberFormat="1"/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0" xfId="2" applyNumberFormat="1" applyFont="1" applyFill="1" applyBorder="1" applyAlignment="1" applyProtection="1">
      <alignment vertical="center" wrapText="1"/>
      <protection locked="0"/>
    </xf>
    <xf numFmtId="4" fontId="9" fillId="0" borderId="18" xfId="0" applyNumberFormat="1" applyFont="1" applyFill="1" applyBorder="1" applyAlignment="1" applyProtection="1">
      <alignment vertical="center" wrapText="1"/>
      <protection locked="0"/>
    </xf>
    <xf numFmtId="4" fontId="10" fillId="0" borderId="17" xfId="0" applyNumberFormat="1" applyFont="1" applyFill="1" applyBorder="1" applyAlignment="1" applyProtection="1">
      <alignment vertical="center" wrapText="1"/>
      <protection locked="0"/>
    </xf>
    <xf numFmtId="4" fontId="9" fillId="0" borderId="19" xfId="0" applyNumberFormat="1" applyFont="1" applyFill="1" applyBorder="1" applyAlignment="1" applyProtection="1">
      <alignment vertical="center" wrapText="1"/>
      <protection locked="0"/>
    </xf>
    <xf numFmtId="4" fontId="10" fillId="0" borderId="3" xfId="0" applyNumberFormat="1" applyFont="1" applyFill="1" applyBorder="1" applyAlignment="1" applyProtection="1">
      <alignment vertical="center" wrapText="1"/>
      <protection locked="0"/>
    </xf>
    <xf numFmtId="4" fontId="9" fillId="0" borderId="17" xfId="0" applyNumberFormat="1" applyFont="1" applyFill="1" applyBorder="1" applyAlignment="1" applyProtection="1">
      <alignment vertical="center" wrapText="1"/>
      <protection locked="0"/>
    </xf>
    <xf numFmtId="4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20" fillId="0" borderId="1" xfId="0" applyNumberFormat="1" applyFont="1" applyFill="1" applyBorder="1" applyAlignment="1">
      <alignment horizontal="right" wrapText="1"/>
    </xf>
    <xf numFmtId="165" fontId="10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/>
    <xf numFmtId="0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165" fontId="10" fillId="0" borderId="6" xfId="0" applyNumberFormat="1" applyFont="1" applyFill="1" applyBorder="1" applyAlignment="1" applyProtection="1">
      <alignment horizontal="right" vertical="center"/>
      <protection locked="0"/>
    </xf>
    <xf numFmtId="165" fontId="1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27" fillId="0" borderId="1" xfId="2" applyNumberFormat="1" applyFont="1" applyFill="1" applyBorder="1" applyAlignment="1" applyProtection="1">
      <alignment vertical="center" wrapText="1"/>
      <protection locked="0"/>
    </xf>
    <xf numFmtId="165" fontId="3" fillId="0" borderId="1" xfId="2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horizontal="center" vertical="center"/>
    </xf>
    <xf numFmtId="49" fontId="30" fillId="0" borderId="0" xfId="0" applyNumberFormat="1" applyFont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67" fontId="0" fillId="0" borderId="0" xfId="0" applyNumberFormat="1"/>
    <xf numFmtId="165" fontId="20" fillId="0" borderId="6" xfId="2" applyNumberFormat="1" applyFont="1" applyFill="1" applyBorder="1" applyAlignment="1" applyProtection="1">
      <alignment vertical="center" wrapText="1"/>
      <protection locked="0"/>
    </xf>
    <xf numFmtId="0" fontId="0" fillId="3" borderId="0" xfId="0" applyFill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65" fontId="3" fillId="3" borderId="1" xfId="0" applyNumberFormat="1" applyFont="1" applyFill="1" applyBorder="1"/>
    <xf numFmtId="165" fontId="9" fillId="3" borderId="1" xfId="2" applyNumberFormat="1" applyFont="1" applyFill="1" applyBorder="1" applyAlignment="1" applyProtection="1">
      <alignment vertical="center" wrapText="1"/>
      <protection locked="0"/>
    </xf>
    <xf numFmtId="165" fontId="10" fillId="3" borderId="1" xfId="2" applyNumberFormat="1" applyFont="1" applyFill="1" applyBorder="1" applyAlignment="1" applyProtection="1">
      <alignment vertical="center" wrapText="1"/>
      <protection locked="0"/>
    </xf>
    <xf numFmtId="165" fontId="20" fillId="3" borderId="1" xfId="0" applyNumberFormat="1" applyFont="1" applyFill="1" applyBorder="1" applyAlignment="1">
      <alignment horizontal="right" wrapText="1"/>
    </xf>
    <xf numFmtId="165" fontId="20" fillId="3" borderId="1" xfId="2" applyNumberFormat="1" applyFont="1" applyFill="1" applyBorder="1" applyAlignment="1" applyProtection="1">
      <alignment vertical="center" wrapText="1"/>
      <protection locked="0"/>
    </xf>
    <xf numFmtId="165" fontId="9" fillId="3" borderId="6" xfId="2" applyNumberFormat="1" applyFont="1" applyFill="1" applyBorder="1" applyAlignment="1" applyProtection="1">
      <alignment vertical="center" wrapText="1"/>
      <protection locked="0"/>
    </xf>
    <xf numFmtId="0" fontId="18" fillId="3" borderId="15" xfId="0" applyFont="1" applyFill="1" applyBorder="1" applyAlignment="1">
      <alignment horizontal="center" vertical="top" wrapText="1"/>
    </xf>
    <xf numFmtId="165" fontId="20" fillId="3" borderId="1" xfId="0" applyNumberFormat="1" applyFont="1" applyFill="1" applyBorder="1" applyAlignment="1">
      <alignment horizontal="right"/>
    </xf>
    <xf numFmtId="165" fontId="3" fillId="3" borderId="15" xfId="0" applyNumberFormat="1" applyFont="1" applyFill="1" applyBorder="1" applyAlignment="1">
      <alignment horizontal="center" vertical="top"/>
    </xf>
    <xf numFmtId="165" fontId="9" fillId="3" borderId="4" xfId="2" applyNumberFormat="1" applyFont="1" applyFill="1" applyBorder="1" applyAlignment="1" applyProtection="1">
      <alignment vertical="center" wrapText="1"/>
      <protection locked="0"/>
    </xf>
    <xf numFmtId="165" fontId="20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3" borderId="4" xfId="2" applyNumberFormat="1" applyFont="1" applyFill="1" applyBorder="1" applyAlignment="1" applyProtection="1">
      <alignment horizontal="center" vertical="center" wrapText="1"/>
      <protection locked="0"/>
    </xf>
    <xf numFmtId="165" fontId="10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3" borderId="0" xfId="0" applyNumberFormat="1" applyFont="1" applyFill="1" applyAlignment="1">
      <alignment horizontal="center" vertical="center"/>
    </xf>
    <xf numFmtId="165" fontId="12" fillId="3" borderId="1" xfId="0" applyNumberFormat="1" applyFont="1" applyFill="1" applyBorder="1" applyAlignment="1" applyProtection="1">
      <alignment vertical="center" wrapText="1"/>
      <protection locked="0"/>
    </xf>
    <xf numFmtId="165" fontId="20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10" fillId="3" borderId="0" xfId="2" applyNumberFormat="1" applyFont="1" applyFill="1" applyBorder="1" applyAlignment="1" applyProtection="1">
      <alignment vertical="center" wrapText="1"/>
      <protection locked="0"/>
    </xf>
    <xf numFmtId="165" fontId="3" fillId="3" borderId="20" xfId="0" applyNumberFormat="1" applyFont="1" applyFill="1" applyBorder="1"/>
    <xf numFmtId="165" fontId="9" fillId="3" borderId="14" xfId="2" applyNumberFormat="1" applyFont="1" applyFill="1" applyBorder="1" applyAlignment="1" applyProtection="1">
      <alignment vertical="center" wrapText="1"/>
      <protection locked="0"/>
    </xf>
    <xf numFmtId="165" fontId="10" fillId="3" borderId="4" xfId="2" applyNumberFormat="1" applyFont="1" applyFill="1" applyBorder="1" applyAlignment="1" applyProtection="1">
      <alignment vertical="center" wrapText="1"/>
      <protection locked="0"/>
    </xf>
    <xf numFmtId="165" fontId="3" fillId="3" borderId="0" xfId="0" applyNumberFormat="1" applyFont="1" applyFill="1"/>
    <xf numFmtId="4" fontId="10" fillId="3" borderId="1" xfId="2" applyNumberFormat="1" applyFont="1" applyFill="1" applyBorder="1" applyAlignment="1" applyProtection="1">
      <alignment vertical="center" wrapText="1"/>
      <protection locked="0"/>
    </xf>
    <xf numFmtId="165" fontId="10" fillId="3" borderId="5" xfId="2" applyNumberFormat="1" applyFont="1" applyFill="1" applyBorder="1" applyAlignment="1" applyProtection="1">
      <alignment vertical="center" wrapText="1"/>
      <protection locked="0"/>
    </xf>
    <xf numFmtId="165" fontId="20" fillId="3" borderId="4" xfId="2" applyNumberFormat="1" applyFont="1" applyFill="1" applyBorder="1" applyAlignment="1" applyProtection="1">
      <alignment vertical="center" wrapText="1"/>
    </xf>
    <xf numFmtId="165" fontId="12" fillId="3" borderId="6" xfId="0" applyNumberFormat="1" applyFont="1" applyFill="1" applyBorder="1" applyAlignment="1" applyProtection="1">
      <alignment vertical="center" wrapText="1"/>
      <protection locked="0"/>
    </xf>
    <xf numFmtId="165" fontId="20" fillId="3" borderId="1" xfId="0" applyNumberFormat="1" applyFont="1" applyFill="1" applyBorder="1" applyAlignment="1" applyProtection="1">
      <alignment horizontal="right" vertical="center" wrapText="1"/>
    </xf>
    <xf numFmtId="165" fontId="3" fillId="3" borderId="1" xfId="0" applyNumberFormat="1" applyFont="1" applyFill="1" applyBorder="1" applyAlignment="1" applyProtection="1">
      <alignment horizontal="right" vertical="center" wrapText="1"/>
    </xf>
    <xf numFmtId="165" fontId="10" fillId="3" borderId="6" xfId="2" applyNumberFormat="1" applyFont="1" applyFill="1" applyBorder="1" applyAlignment="1" applyProtection="1">
      <alignment vertical="center" wrapText="1"/>
      <protection locked="0"/>
    </xf>
    <xf numFmtId="165" fontId="3" fillId="3" borderId="1" xfId="2" applyNumberFormat="1" applyFont="1" applyFill="1" applyBorder="1" applyAlignment="1" applyProtection="1">
      <alignment vertical="center" wrapText="1"/>
      <protection locked="0"/>
    </xf>
    <xf numFmtId="0" fontId="12" fillId="3" borderId="6" xfId="0" applyFont="1" applyFill="1" applyBorder="1" applyAlignment="1" applyProtection="1">
      <alignment vertical="center" wrapText="1"/>
      <protection locked="0"/>
    </xf>
    <xf numFmtId="4" fontId="20" fillId="3" borderId="1" xfId="2" applyNumberFormat="1" applyFont="1" applyFill="1" applyBorder="1" applyAlignment="1" applyProtection="1">
      <alignment vertical="center" wrapText="1"/>
      <protection locked="0"/>
    </xf>
    <xf numFmtId="4" fontId="10" fillId="3" borderId="5" xfId="2" applyNumberFormat="1" applyFont="1" applyFill="1" applyBorder="1" applyAlignment="1" applyProtection="1">
      <alignment vertical="center" wrapText="1"/>
      <protection locked="0"/>
    </xf>
    <xf numFmtId="164" fontId="9" fillId="3" borderId="1" xfId="2" applyNumberFormat="1" applyFont="1" applyFill="1" applyBorder="1" applyAlignment="1" applyProtection="1">
      <alignment vertical="center" wrapText="1"/>
      <protection locked="0"/>
    </xf>
    <xf numFmtId="165" fontId="20" fillId="3" borderId="1" xfId="2" applyNumberFormat="1" applyFont="1" applyFill="1" applyBorder="1" applyAlignment="1" applyProtection="1">
      <alignment vertical="center" wrapText="1"/>
    </xf>
    <xf numFmtId="165" fontId="20" fillId="3" borderId="15" xfId="0" applyNumberFormat="1" applyFont="1" applyFill="1" applyBorder="1" applyAlignment="1">
      <alignment horizontal="right" wrapText="1"/>
    </xf>
    <xf numFmtId="165" fontId="31" fillId="3" borderId="0" xfId="0" applyNumberFormat="1" applyFont="1" applyFill="1"/>
    <xf numFmtId="165" fontId="20" fillId="3" borderId="6" xfId="2" applyNumberFormat="1" applyFont="1" applyFill="1" applyBorder="1" applyAlignment="1" applyProtection="1">
      <alignment vertical="center" wrapText="1"/>
      <protection locked="0"/>
    </xf>
    <xf numFmtId="165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0" xfId="2" applyNumberFormat="1" applyFont="1" applyFill="1" applyBorder="1" applyAlignment="1" applyProtection="1">
      <alignment vertical="center" wrapText="1"/>
      <protection locked="0"/>
    </xf>
    <xf numFmtId="165" fontId="20" fillId="3" borderId="4" xfId="2" applyNumberFormat="1" applyFont="1" applyFill="1" applyBorder="1" applyAlignment="1" applyProtection="1">
      <alignment vertical="center" wrapText="1"/>
      <protection locked="0"/>
    </xf>
    <xf numFmtId="165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165" fontId="10" fillId="3" borderId="1" xfId="0" applyNumberFormat="1" applyFont="1" applyFill="1" applyBorder="1" applyAlignment="1" applyProtection="1">
      <alignment horizontal="right" vertical="center" wrapText="1"/>
    </xf>
    <xf numFmtId="165" fontId="9" fillId="3" borderId="5" xfId="2" applyNumberFormat="1" applyFont="1" applyFill="1" applyBorder="1" applyAlignment="1" applyProtection="1">
      <alignment vertical="center" wrapText="1"/>
      <protection locked="0"/>
    </xf>
    <xf numFmtId="165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10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5" xfId="2" applyNumberFormat="1" applyFont="1" applyFill="1" applyBorder="1" applyAlignment="1" applyProtection="1">
      <alignment vertical="center" wrapText="1"/>
      <protection locked="0"/>
    </xf>
    <xf numFmtId="164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20" fillId="3" borderId="5" xfId="2" applyNumberFormat="1" applyFont="1" applyFill="1" applyBorder="1" applyAlignment="1" applyProtection="1">
      <alignment vertical="center" wrapText="1"/>
      <protection locked="0"/>
    </xf>
    <xf numFmtId="164" fontId="9" fillId="3" borderId="4" xfId="2" applyNumberFormat="1" applyFont="1" applyFill="1" applyBorder="1" applyAlignment="1" applyProtection="1">
      <alignment vertical="center" wrapText="1"/>
      <protection locked="0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/>
    </xf>
    <xf numFmtId="0" fontId="18" fillId="0" borderId="0" xfId="0" applyFont="1"/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3" borderId="15" xfId="0" applyFont="1" applyFill="1" applyBorder="1" applyAlignment="1">
      <alignment horizontal="center" vertical="top" wrapText="1"/>
    </xf>
    <xf numFmtId="0" fontId="18" fillId="3" borderId="16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0" fontId="0" fillId="4" borderId="0" xfId="0" applyFill="1"/>
    <xf numFmtId="0" fontId="18" fillId="4" borderId="16" xfId="0" applyFont="1" applyFill="1" applyBorder="1" applyAlignment="1">
      <alignment horizontal="center" vertical="top" wrapText="1"/>
    </xf>
    <xf numFmtId="0" fontId="18" fillId="5" borderId="13" xfId="0" applyFont="1" applyFill="1" applyBorder="1" applyAlignment="1">
      <alignment horizontal="center" vertical="top" wrapText="1"/>
    </xf>
    <xf numFmtId="0" fontId="0" fillId="5" borderId="0" xfId="0" applyFill="1"/>
    <xf numFmtId="0" fontId="18" fillId="0" borderId="22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2" fontId="0" fillId="0" borderId="0" xfId="0" applyNumberFormat="1"/>
    <xf numFmtId="0" fontId="0" fillId="7" borderId="0" xfId="0" applyFill="1"/>
    <xf numFmtId="14" fontId="0" fillId="0" borderId="0" xfId="0" applyNumberFormat="1"/>
    <xf numFmtId="168" fontId="0" fillId="0" borderId="0" xfId="0" applyNumberFormat="1"/>
    <xf numFmtId="0" fontId="33" fillId="0" borderId="13" xfId="0" applyFont="1" applyBorder="1" applyAlignment="1">
      <alignment horizontal="center" vertical="top"/>
    </xf>
    <xf numFmtId="0" fontId="33" fillId="0" borderId="13" xfId="0" applyFont="1" applyBorder="1" applyAlignment="1">
      <alignment horizontal="center" vertical="top" wrapText="1"/>
    </xf>
    <xf numFmtId="165" fontId="3" fillId="3" borderId="15" xfId="0" applyNumberFormat="1" applyFont="1" applyFill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top" wrapText="1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/>
    <xf numFmtId="0" fontId="16" fillId="8" borderId="0" xfId="0" applyFont="1" applyFill="1" applyAlignment="1">
      <alignment wrapText="1"/>
    </xf>
    <xf numFmtId="0" fontId="17" fillId="8" borderId="9" xfId="0" applyFont="1" applyFill="1" applyBorder="1"/>
    <xf numFmtId="0" fontId="19" fillId="8" borderId="9" xfId="0" applyFont="1" applyFill="1" applyBorder="1" applyAlignment="1"/>
    <xf numFmtId="165" fontId="0" fillId="8" borderId="0" xfId="0" applyNumberFormat="1" applyFill="1"/>
    <xf numFmtId="0" fontId="0" fillId="8" borderId="0" xfId="0" applyFont="1" applyFill="1"/>
    <xf numFmtId="0" fontId="16" fillId="8" borderId="0" xfId="0" applyFont="1" applyFill="1"/>
    <xf numFmtId="0" fontId="17" fillId="8" borderId="0" xfId="0" applyFont="1" applyFill="1"/>
    <xf numFmtId="0" fontId="16" fillId="8" borderId="0" xfId="0" applyFont="1" applyFill="1" applyAlignment="1"/>
    <xf numFmtId="0" fontId="17" fillId="8" borderId="0" xfId="0" applyFont="1" applyFill="1" applyAlignment="1"/>
    <xf numFmtId="0" fontId="21" fillId="8" borderId="0" xfId="0" applyFont="1" applyFill="1"/>
    <xf numFmtId="0" fontId="16" fillId="8" borderId="9" xfId="0" applyFont="1" applyFill="1" applyBorder="1"/>
    <xf numFmtId="0" fontId="21" fillId="8" borderId="9" xfId="0" applyFont="1" applyFill="1" applyBorder="1"/>
    <xf numFmtId="0" fontId="18" fillId="8" borderId="9" xfId="0" applyFont="1" applyFill="1" applyBorder="1"/>
    <xf numFmtId="0" fontId="0" fillId="8" borderId="9" xfId="0" applyFill="1" applyBorder="1"/>
    <xf numFmtId="0" fontId="18" fillId="8" borderId="0" xfId="0" applyFont="1" applyFill="1"/>
    <xf numFmtId="0" fontId="10" fillId="0" borderId="3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165" fontId="10" fillId="3" borderId="8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 applyAlignment="1"/>
    <xf numFmtId="0" fontId="14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workbookViewId="0">
      <selection activeCell="C27" sqref="C27"/>
    </sheetView>
  </sheetViews>
  <sheetFormatPr defaultColWidth="8.85546875" defaultRowHeight="12.75" x14ac:dyDescent="0.2"/>
  <cols>
    <col min="1" max="1" width="7.7109375" style="47" customWidth="1"/>
    <col min="2" max="2" width="5.85546875" style="47" customWidth="1"/>
    <col min="3" max="3" width="9.42578125" style="47" bestFit="1" customWidth="1"/>
    <col min="4" max="4" width="6.7109375" style="47" customWidth="1"/>
    <col min="5" max="5" width="5.5703125" style="47" customWidth="1"/>
    <col min="6" max="6" width="9.42578125" style="47" bestFit="1" customWidth="1"/>
    <col min="7" max="7" width="5.5703125" style="47" customWidth="1"/>
    <col min="8" max="8" width="9.42578125" style="47" bestFit="1" customWidth="1"/>
    <col min="9" max="9" width="7.28515625" style="47" customWidth="1"/>
    <col min="10" max="10" width="6.7109375" style="47" customWidth="1"/>
    <col min="11" max="11" width="11.28515625" style="47" customWidth="1"/>
    <col min="12" max="12" width="8.28515625" style="47" customWidth="1"/>
    <col min="13" max="13" width="5.7109375" style="47" customWidth="1"/>
    <col min="14" max="14" width="10.85546875" style="47" customWidth="1"/>
    <col min="15" max="18" width="8.85546875" style="47"/>
    <col min="19" max="19" width="15.5703125" style="47" customWidth="1"/>
    <col min="20" max="16384" width="8.85546875" style="47"/>
  </cols>
  <sheetData>
    <row r="1" spans="1:256" s="45" customFormat="1" x14ac:dyDescent="0.2">
      <c r="A1" s="45" t="s">
        <v>60</v>
      </c>
      <c r="B1" s="45" t="s">
        <v>70</v>
      </c>
      <c r="C1" s="45" t="s">
        <v>71</v>
      </c>
      <c r="D1" s="45" t="s">
        <v>72</v>
      </c>
      <c r="F1" s="45" t="s">
        <v>56</v>
      </c>
      <c r="G1" s="45" t="s">
        <v>57</v>
      </c>
      <c r="H1" s="45" t="s">
        <v>58</v>
      </c>
      <c r="I1" s="45" t="s">
        <v>59</v>
      </c>
      <c r="J1" s="45" t="s">
        <v>78</v>
      </c>
      <c r="K1" s="45" t="s">
        <v>73</v>
      </c>
      <c r="L1" s="45" t="s">
        <v>74</v>
      </c>
      <c r="M1" s="45" t="s">
        <v>75</v>
      </c>
      <c r="N1" s="45" t="s">
        <v>76</v>
      </c>
      <c r="O1" s="45" t="s">
        <v>77</v>
      </c>
      <c r="P1" s="45" t="s">
        <v>79</v>
      </c>
      <c r="Q1" s="45" t="s">
        <v>80</v>
      </c>
      <c r="R1" s="45" t="s">
        <v>81</v>
      </c>
    </row>
    <row r="2" spans="1:256" s="46" customFormat="1" x14ac:dyDescent="0.2">
      <c r="A2" s="110"/>
      <c r="B2" s="110"/>
      <c r="C2" s="110">
        <v>5.7480000000000002</v>
      </c>
      <c r="D2" s="110"/>
      <c r="E2" s="110"/>
      <c r="F2" s="110"/>
      <c r="G2" s="110"/>
      <c r="H2" s="110"/>
      <c r="I2" s="110"/>
      <c r="J2" s="110"/>
      <c r="K2" s="110">
        <v>24.988859999999999</v>
      </c>
      <c r="L2" s="110">
        <v>100</v>
      </c>
      <c r="M2" s="110"/>
      <c r="N2" s="110"/>
      <c r="IV2" s="46">
        <f t="shared" ref="IV2:IV13" si="0">SUM(A2:IU2)</f>
        <v>130.73686000000001</v>
      </c>
    </row>
    <row r="3" spans="1:256" s="46" customFormat="1" x14ac:dyDescent="0.2">
      <c r="A3" s="110"/>
      <c r="B3" s="110"/>
      <c r="C3" s="110">
        <v>5.7480000000000002</v>
      </c>
      <c r="D3" s="110"/>
      <c r="E3" s="110"/>
      <c r="F3" s="110"/>
      <c r="G3" s="110"/>
      <c r="H3" s="110"/>
      <c r="I3" s="110"/>
      <c r="J3" s="110"/>
      <c r="K3" s="110">
        <v>27.27272</v>
      </c>
      <c r="L3" s="110"/>
      <c r="M3" s="110"/>
      <c r="N3" s="110"/>
      <c r="IV3" s="46">
        <f t="shared" si="0"/>
        <v>33.020719999999997</v>
      </c>
    </row>
    <row r="4" spans="1:256" s="46" customFormat="1" x14ac:dyDescent="0.2">
      <c r="A4" s="110"/>
      <c r="B4" s="110"/>
      <c r="C4" s="110">
        <v>5.7480000000000002</v>
      </c>
      <c r="D4" s="110"/>
      <c r="E4" s="110"/>
      <c r="F4" s="110"/>
      <c r="G4" s="110"/>
      <c r="H4" s="110"/>
      <c r="I4" s="111"/>
      <c r="J4" s="112"/>
      <c r="K4" s="110">
        <v>27.27272</v>
      </c>
      <c r="L4" s="110"/>
      <c r="M4" s="110"/>
      <c r="N4" s="110"/>
      <c r="IV4" s="46">
        <f t="shared" si="0"/>
        <v>33.020719999999997</v>
      </c>
    </row>
    <row r="5" spans="1:256" s="46" customFormat="1" x14ac:dyDescent="0.2">
      <c r="A5" s="110"/>
      <c r="B5" s="110"/>
      <c r="C5" s="110">
        <v>5.7480000000000002</v>
      </c>
      <c r="D5" s="110"/>
      <c r="E5" s="110"/>
      <c r="F5" s="110"/>
      <c r="G5" s="110"/>
      <c r="H5" s="110"/>
      <c r="I5" s="110"/>
      <c r="J5" s="110"/>
      <c r="K5" s="110">
        <v>27.27272</v>
      </c>
      <c r="L5" s="110"/>
      <c r="M5" s="110"/>
      <c r="N5" s="110"/>
      <c r="IV5" s="46">
        <f t="shared" si="0"/>
        <v>33.020719999999997</v>
      </c>
    </row>
    <row r="6" spans="1:256" s="46" customFormat="1" x14ac:dyDescent="0.2">
      <c r="A6" s="110"/>
      <c r="B6" s="110"/>
      <c r="C6" s="110">
        <v>5.7480000000000002</v>
      </c>
      <c r="D6" s="110"/>
      <c r="E6" s="110"/>
      <c r="F6" s="110"/>
      <c r="G6" s="110"/>
      <c r="H6" s="110"/>
      <c r="I6" s="110"/>
      <c r="J6" s="110"/>
      <c r="K6" s="48">
        <v>27.27272</v>
      </c>
      <c r="L6" s="110"/>
      <c r="M6" s="110"/>
      <c r="N6" s="110"/>
      <c r="IV6" s="46">
        <f>SUM(A6:IU6)</f>
        <v>33.020719999999997</v>
      </c>
    </row>
    <row r="7" spans="1:256" s="46" customFormat="1" x14ac:dyDescent="0.2">
      <c r="A7" s="110"/>
      <c r="B7" s="110"/>
      <c r="C7" s="110">
        <v>5.7480000000000002</v>
      </c>
      <c r="D7" s="110"/>
      <c r="E7" s="110"/>
      <c r="F7" s="110"/>
      <c r="G7" s="110"/>
      <c r="H7" s="110"/>
      <c r="I7" s="111"/>
      <c r="J7" s="112"/>
      <c r="K7" s="110">
        <f>SUM(K2:K6)</f>
        <v>134.07973999999999</v>
      </c>
      <c r="L7" s="110"/>
      <c r="M7" s="110"/>
      <c r="N7" s="110"/>
      <c r="P7" s="110"/>
      <c r="Q7" s="110"/>
      <c r="R7" s="110"/>
      <c r="S7" s="110"/>
      <c r="T7" s="110"/>
      <c r="IV7" s="46">
        <f t="shared" si="0"/>
        <v>139.82773999999998</v>
      </c>
    </row>
    <row r="8" spans="1:256" s="46" customFormat="1" x14ac:dyDescent="0.2">
      <c r="A8" s="110"/>
      <c r="B8" s="110"/>
      <c r="C8" s="110">
        <f>SUM(C2:C7)</f>
        <v>34.488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P8" s="110"/>
      <c r="Q8" s="110"/>
      <c r="R8" s="110"/>
      <c r="S8" s="110"/>
      <c r="T8" s="110"/>
      <c r="IV8" s="46">
        <f t="shared" si="0"/>
        <v>34.488</v>
      </c>
    </row>
    <row r="9" spans="1:256" s="46" customForma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P9" s="110"/>
      <c r="Q9" s="110"/>
      <c r="R9" s="110"/>
      <c r="S9" s="110"/>
      <c r="T9" s="110"/>
      <c r="IV9" s="46">
        <f t="shared" si="0"/>
        <v>0</v>
      </c>
    </row>
    <row r="10" spans="1:256" s="46" customFormat="1" x14ac:dyDescent="0.2">
      <c r="A10" s="110"/>
      <c r="B10" s="110"/>
      <c r="C10" s="110"/>
      <c r="D10" s="110"/>
      <c r="E10" s="110"/>
      <c r="F10" s="110"/>
      <c r="G10" s="110"/>
      <c r="H10" s="110"/>
      <c r="I10" s="111"/>
      <c r="J10" s="110"/>
      <c r="K10" s="110"/>
      <c r="L10" s="110"/>
      <c r="M10" s="110"/>
      <c r="N10" s="110"/>
      <c r="P10" s="110"/>
      <c r="Q10" s="110"/>
      <c r="R10" s="110"/>
      <c r="S10" s="110"/>
      <c r="T10" s="110"/>
      <c r="IV10" s="46">
        <f t="shared" si="0"/>
        <v>0</v>
      </c>
    </row>
    <row r="11" spans="1:256" s="46" customFormat="1" x14ac:dyDescent="0.2">
      <c r="A11" s="110"/>
      <c r="B11" s="110"/>
      <c r="C11" s="110"/>
      <c r="D11" s="110"/>
      <c r="E11" s="110"/>
      <c r="F11" s="110"/>
      <c r="G11" s="110"/>
      <c r="H11" s="110"/>
      <c r="I11" s="111"/>
      <c r="J11" s="110"/>
      <c r="K11" s="110"/>
      <c r="L11" s="110"/>
      <c r="M11" s="110"/>
      <c r="N11" s="110"/>
      <c r="P11" s="110"/>
      <c r="Q11" s="110"/>
      <c r="R11" s="110"/>
      <c r="S11" s="110"/>
      <c r="T11" s="110"/>
      <c r="IV11" s="46">
        <f t="shared" si="0"/>
        <v>0</v>
      </c>
    </row>
    <row r="12" spans="1:256" s="46" customFormat="1" x14ac:dyDescent="0.2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P12" s="110"/>
      <c r="Q12" s="110"/>
      <c r="R12" s="110"/>
      <c r="S12" s="110"/>
      <c r="T12" s="110"/>
      <c r="IV12" s="46">
        <f t="shared" si="0"/>
        <v>0</v>
      </c>
    </row>
    <row r="13" spans="1:256" s="46" customFormat="1" x14ac:dyDescent="0.2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P13" s="110"/>
      <c r="Q13" s="110"/>
      <c r="R13" s="110"/>
      <c r="S13" s="110"/>
      <c r="T13" s="110"/>
      <c r="IV13" s="46">
        <f t="shared" si="0"/>
        <v>0</v>
      </c>
    </row>
    <row r="14" spans="1:256" s="46" customFormat="1" ht="15.75" x14ac:dyDescent="0.2">
      <c r="A14" s="110"/>
      <c r="B14" s="110"/>
      <c r="C14" s="110"/>
      <c r="D14" s="110"/>
      <c r="E14" s="110"/>
      <c r="F14" s="110"/>
      <c r="G14" s="110"/>
      <c r="H14" s="110"/>
      <c r="I14" s="110"/>
      <c r="J14" s="92"/>
      <c r="K14" s="110"/>
      <c r="L14" s="110"/>
      <c r="M14" s="110"/>
      <c r="N14" s="110"/>
      <c r="P14" s="110"/>
      <c r="Q14" s="110"/>
      <c r="R14" s="110"/>
      <c r="S14" s="110"/>
      <c r="T14" s="110"/>
    </row>
    <row r="15" spans="1:256" s="46" customFormat="1" x14ac:dyDescent="0.2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P15" s="110"/>
      <c r="Q15" s="110"/>
      <c r="R15" s="110"/>
      <c r="S15" s="110"/>
      <c r="T15" s="110"/>
    </row>
    <row r="16" spans="1:256" s="46" customFormat="1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P16" s="110"/>
      <c r="Q16" s="110"/>
      <c r="R16" s="110"/>
      <c r="S16" s="110"/>
      <c r="T16" s="110"/>
    </row>
    <row r="17" spans="1:256" s="46" customFormat="1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P17" s="110"/>
      <c r="Q17" s="110"/>
      <c r="R17" s="110"/>
      <c r="S17" s="110"/>
      <c r="T17" s="110"/>
    </row>
    <row r="18" spans="1:256" s="46" customFormat="1" x14ac:dyDescent="0.2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P18" s="110"/>
      <c r="Q18" s="110"/>
      <c r="R18" s="110"/>
      <c r="S18" s="110"/>
      <c r="T18" s="110"/>
    </row>
    <row r="19" spans="1:256" s="46" customFormat="1" x14ac:dyDescent="0.2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P19" s="110"/>
      <c r="Q19" s="110"/>
      <c r="R19" s="110"/>
      <c r="S19" s="110"/>
      <c r="T19" s="110"/>
    </row>
    <row r="20" spans="1:256" s="46" customFormat="1" x14ac:dyDescent="0.2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P20" s="110"/>
      <c r="Q20" s="110"/>
      <c r="R20" s="110"/>
      <c r="S20" s="110"/>
      <c r="T20" s="110"/>
      <c r="IV20" s="46">
        <f>SUM(A20:IU20)</f>
        <v>0</v>
      </c>
    </row>
    <row r="21" spans="1:256" s="46" customFormat="1" x14ac:dyDescent="0.2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256" s="46" customFormat="1" x14ac:dyDescent="0.2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256" s="46" customFormat="1" x14ac:dyDescent="0.2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256" s="46" customFormat="1" x14ac:dyDescent="0.2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256" s="46" customFormat="1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256" s="46" customFormat="1" x14ac:dyDescent="0.2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256" s="46" customFormat="1" x14ac:dyDescent="0.2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256" s="46" customFormat="1" x14ac:dyDescent="0.2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256" s="46" customFormat="1" x14ac:dyDescent="0.2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256" s="46" customForma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256" x14ac:dyDescent="0.2">
      <c r="A31" s="113"/>
      <c r="B31" s="113"/>
      <c r="C31" s="110"/>
      <c r="D31" s="113"/>
      <c r="E31" s="113"/>
      <c r="F31" s="110"/>
      <c r="G31" s="113"/>
      <c r="H31" s="113"/>
      <c r="I31" s="113"/>
      <c r="J31" s="113"/>
      <c r="K31" s="113"/>
      <c r="L31" s="113"/>
      <c r="M31" s="113"/>
      <c r="N31" s="113"/>
    </row>
    <row r="32" spans="1:256" x14ac:dyDescent="0.2">
      <c r="A32" s="113"/>
      <c r="B32" s="113"/>
      <c r="C32" s="113"/>
      <c r="D32" s="113"/>
      <c r="E32" s="113"/>
      <c r="F32" s="110"/>
      <c r="G32" s="113"/>
      <c r="H32" s="113"/>
      <c r="I32" s="113"/>
      <c r="J32" s="113"/>
      <c r="K32" s="110"/>
      <c r="L32" s="113"/>
      <c r="M32" s="113"/>
      <c r="N32" s="113"/>
    </row>
    <row r="33" spans="1:14" x14ac:dyDescent="0.2">
      <c r="A33" s="113"/>
      <c r="B33" s="113"/>
      <c r="C33" s="110"/>
      <c r="D33" s="113"/>
      <c r="E33" s="113"/>
      <c r="F33" s="110"/>
      <c r="G33" s="113"/>
      <c r="H33" s="113"/>
      <c r="I33" s="113"/>
      <c r="J33" s="113"/>
      <c r="K33" s="110"/>
      <c r="L33" s="113"/>
      <c r="M33" s="113"/>
      <c r="N33" s="113"/>
    </row>
    <row r="34" spans="1:14" x14ac:dyDescent="0.2">
      <c r="A34" s="113"/>
      <c r="B34" s="113"/>
      <c r="C34" s="110"/>
      <c r="D34" s="113"/>
      <c r="E34" s="113"/>
      <c r="F34" s="113"/>
      <c r="G34" s="113"/>
      <c r="H34" s="113"/>
      <c r="I34" s="113"/>
      <c r="J34" s="113"/>
      <c r="K34" s="110"/>
      <c r="L34" s="113"/>
      <c r="M34" s="113"/>
      <c r="N34" s="113"/>
    </row>
    <row r="35" spans="1:14" x14ac:dyDescent="0.2">
      <c r="A35" s="113"/>
      <c r="B35" s="113"/>
      <c r="C35" s="110"/>
      <c r="D35" s="113"/>
      <c r="E35" s="113"/>
      <c r="F35" s="113"/>
      <c r="G35" s="113"/>
      <c r="H35" s="113"/>
      <c r="I35" s="113"/>
      <c r="J35" s="113"/>
      <c r="K35" s="110"/>
      <c r="L35" s="113"/>
      <c r="M35" s="113"/>
      <c r="N35" s="113"/>
    </row>
    <row r="36" spans="1:14" x14ac:dyDescent="0.2">
      <c r="A36" s="113"/>
      <c r="B36" s="113"/>
      <c r="C36" s="110"/>
      <c r="D36" s="113"/>
      <c r="E36" s="113"/>
      <c r="F36" s="113"/>
      <c r="G36" s="113"/>
      <c r="H36" s="113"/>
      <c r="I36" s="113"/>
      <c r="J36" s="113"/>
      <c r="K36" s="110"/>
      <c r="L36" s="113"/>
      <c r="M36" s="113"/>
      <c r="N36" s="113"/>
    </row>
    <row r="37" spans="1:14" x14ac:dyDescent="0.2">
      <c r="A37" s="113"/>
      <c r="B37" s="113"/>
      <c r="C37" s="110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0"/>
      <c r="L38" s="113"/>
      <c r="M38" s="113"/>
      <c r="N38" s="113"/>
    </row>
    <row r="39" spans="1:14" x14ac:dyDescent="0.2">
      <c r="A39" s="113"/>
      <c r="B39" s="113"/>
      <c r="C39" s="110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0"/>
      <c r="L40" s="113"/>
      <c r="M40" s="113"/>
      <c r="N40" s="113"/>
    </row>
    <row r="41" spans="1:14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0"/>
      <c r="L41" s="113"/>
      <c r="M41" s="113"/>
      <c r="N41" s="113"/>
    </row>
    <row r="42" spans="1:14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0"/>
      <c r="L42" s="113"/>
      <c r="M42" s="113"/>
      <c r="N42" s="113"/>
    </row>
    <row r="43" spans="1:14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</row>
    <row r="44" spans="1:14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0"/>
      <c r="L44" s="113"/>
      <c r="M44" s="113"/>
      <c r="N44" s="113"/>
    </row>
    <row r="45" spans="1:14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9"/>
  <sheetViews>
    <sheetView tabSelected="1" zoomScale="85" zoomScaleNormal="85" zoomScaleSheetLayoutView="100" zoomScalePageLayoutView="70" workbookViewId="0">
      <selection activeCell="F1" sqref="C1:N12"/>
    </sheetView>
  </sheetViews>
  <sheetFormatPr defaultRowHeight="15" x14ac:dyDescent="0.25"/>
  <cols>
    <col min="1" max="1" width="5.140625" customWidth="1"/>
    <col min="2" max="2" width="22.42578125" customWidth="1"/>
    <col min="3" max="3" width="9.7109375" customWidth="1"/>
    <col min="4" max="4" width="8" customWidth="1"/>
    <col min="5" max="5" width="17.42578125" customWidth="1"/>
    <col min="6" max="6" width="11.140625" style="140" customWidth="1"/>
    <col min="7" max="7" width="8.5703125" customWidth="1"/>
    <col min="8" max="8" width="8.42578125" customWidth="1"/>
    <col min="9" max="9" width="8.85546875" style="140"/>
    <col min="10" max="10" width="9.140625" customWidth="1"/>
    <col min="11" max="11" width="12.42578125" style="140" bestFit="1" customWidth="1"/>
    <col min="12" max="12" width="8.7109375" customWidth="1"/>
    <col min="13" max="13" width="12.42578125" customWidth="1"/>
    <col min="14" max="14" width="11.28515625" customWidth="1"/>
    <col min="15" max="15" width="22.5703125" customWidth="1"/>
  </cols>
  <sheetData>
    <row r="1" spans="1:15" ht="15" customHeight="1" x14ac:dyDescent="0.25">
      <c r="B1" s="1"/>
      <c r="C1" s="70"/>
      <c r="D1" s="70"/>
      <c r="E1" s="70"/>
      <c r="F1" s="335" t="s">
        <v>22</v>
      </c>
      <c r="G1" s="336"/>
      <c r="H1" s="336"/>
      <c r="I1" s="336"/>
      <c r="J1" s="70"/>
      <c r="K1" s="70"/>
      <c r="L1" s="70"/>
      <c r="M1" s="70"/>
      <c r="N1" s="70"/>
    </row>
    <row r="2" spans="1:15" ht="15" customHeight="1" x14ac:dyDescent="0.25">
      <c r="B2" s="1"/>
      <c r="C2" s="70"/>
      <c r="D2" s="70"/>
      <c r="E2" s="70"/>
      <c r="F2" s="337" t="s">
        <v>23</v>
      </c>
      <c r="G2" s="336"/>
      <c r="H2" s="336"/>
      <c r="I2" s="336"/>
      <c r="J2" s="70"/>
      <c r="K2" s="70"/>
      <c r="L2" s="70"/>
      <c r="M2" s="70"/>
      <c r="N2" s="70"/>
    </row>
    <row r="3" spans="1:15" ht="33.75" customHeight="1" x14ac:dyDescent="0.25">
      <c r="B3" s="1"/>
      <c r="C3" s="338" t="s">
        <v>107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5" ht="15" customHeight="1" x14ac:dyDescent="0.25">
      <c r="B4" s="1"/>
      <c r="C4" s="70"/>
      <c r="D4" s="70"/>
      <c r="E4" s="335"/>
      <c r="F4" s="70"/>
      <c r="G4" s="336"/>
      <c r="H4" s="336"/>
      <c r="I4" s="336"/>
      <c r="J4" s="70"/>
      <c r="K4" s="70"/>
      <c r="L4" s="70"/>
      <c r="M4" s="70"/>
      <c r="N4" s="70"/>
    </row>
    <row r="5" spans="1:15" ht="15" customHeight="1" x14ac:dyDescent="0.25">
      <c r="B5" s="2"/>
      <c r="C5" s="339"/>
      <c r="D5" s="339"/>
      <c r="E5" s="70"/>
      <c r="F5" s="340" t="s">
        <v>152</v>
      </c>
      <c r="G5" s="336"/>
      <c r="H5" s="336"/>
      <c r="I5" s="336"/>
      <c r="J5" s="70"/>
      <c r="K5" s="70"/>
      <c r="L5" s="70"/>
      <c r="M5" s="70"/>
      <c r="N5" s="70"/>
    </row>
    <row r="6" spans="1:15" ht="15" customHeight="1" x14ac:dyDescent="0.25">
      <c r="B6" s="2"/>
      <c r="C6" s="341"/>
      <c r="D6" s="341"/>
      <c r="E6" s="70"/>
      <c r="F6" s="342" t="s">
        <v>42</v>
      </c>
      <c r="G6" s="336"/>
      <c r="H6" s="336"/>
      <c r="I6" s="336"/>
      <c r="J6" s="70"/>
      <c r="K6" s="70"/>
      <c r="L6" s="70"/>
      <c r="M6" s="70"/>
      <c r="N6" s="70"/>
    </row>
    <row r="7" spans="1:15" ht="15" customHeight="1" x14ac:dyDescent="0.25">
      <c r="B7" s="2"/>
      <c r="C7" s="339"/>
      <c r="D7" s="339"/>
      <c r="E7" s="339"/>
      <c r="F7" s="339"/>
      <c r="G7" s="336"/>
      <c r="H7" s="336"/>
      <c r="I7" s="336"/>
      <c r="J7" s="70"/>
      <c r="K7" s="70"/>
      <c r="L7" s="70"/>
      <c r="M7" s="70"/>
      <c r="N7" s="70"/>
    </row>
    <row r="8" spans="1:15" ht="15" customHeight="1" x14ac:dyDescent="0.25">
      <c r="B8" s="3" t="s">
        <v>43</v>
      </c>
      <c r="C8" s="339"/>
      <c r="D8" s="339"/>
      <c r="E8" s="343"/>
      <c r="F8" s="343"/>
      <c r="G8" s="343"/>
      <c r="H8" s="343"/>
      <c r="I8" s="343"/>
      <c r="J8" s="344"/>
      <c r="K8" s="70"/>
      <c r="L8" s="70"/>
      <c r="M8" s="70"/>
      <c r="N8" s="70"/>
    </row>
    <row r="9" spans="1:15" ht="15" customHeight="1" x14ac:dyDescent="0.25">
      <c r="B9" s="3" t="s">
        <v>154</v>
      </c>
      <c r="C9" s="345"/>
      <c r="D9" s="345"/>
      <c r="E9" s="346"/>
      <c r="F9" s="346"/>
      <c r="G9" s="346"/>
      <c r="H9" s="346"/>
      <c r="I9" s="346"/>
      <c r="J9" s="347"/>
      <c r="K9" s="70"/>
      <c r="L9" s="70"/>
      <c r="M9" s="70"/>
      <c r="N9" s="70"/>
    </row>
    <row r="10" spans="1:15" ht="15" customHeight="1" x14ac:dyDescent="0.25">
      <c r="B10" s="3"/>
      <c r="C10" s="345"/>
      <c r="D10" s="345"/>
      <c r="E10" s="346"/>
      <c r="F10" s="346"/>
      <c r="G10" s="346"/>
      <c r="H10" s="346"/>
      <c r="I10" s="346"/>
      <c r="J10" s="347"/>
      <c r="K10" s="70"/>
      <c r="L10" s="70"/>
      <c r="M10" s="70"/>
      <c r="N10" s="70"/>
    </row>
    <row r="11" spans="1:15" ht="15" customHeight="1" x14ac:dyDescent="0.25">
      <c r="B11" s="3" t="s">
        <v>25</v>
      </c>
      <c r="C11" s="345"/>
      <c r="D11" s="345"/>
      <c r="E11" s="345"/>
      <c r="F11" s="345"/>
      <c r="G11" s="339"/>
      <c r="H11" s="339"/>
      <c r="I11" s="339"/>
      <c r="J11" s="348"/>
      <c r="K11" s="70"/>
      <c r="L11" s="70"/>
      <c r="M11" s="70"/>
      <c r="N11" s="70"/>
    </row>
    <row r="12" spans="1:15" ht="15" customHeight="1" x14ac:dyDescent="0.25">
      <c r="B12" s="3"/>
      <c r="C12" s="345"/>
      <c r="D12" s="345"/>
      <c r="E12" s="345"/>
      <c r="F12" s="345"/>
      <c r="G12" s="339"/>
      <c r="H12" s="339"/>
      <c r="I12" s="339"/>
      <c r="J12" s="348"/>
      <c r="K12" s="70"/>
      <c r="L12" s="70"/>
      <c r="M12" s="70"/>
      <c r="N12" s="70"/>
    </row>
    <row r="13" spans="1:15" ht="15" customHeight="1" x14ac:dyDescent="0.25">
      <c r="A13" s="242" t="s">
        <v>0</v>
      </c>
      <c r="B13" s="242" t="s">
        <v>1</v>
      </c>
      <c r="C13" s="242" t="s">
        <v>2</v>
      </c>
      <c r="D13" s="242"/>
      <c r="E13" s="242" t="s">
        <v>3</v>
      </c>
      <c r="F13" s="253" t="s">
        <v>112</v>
      </c>
      <c r="G13" s="227" t="s">
        <v>113</v>
      </c>
      <c r="H13" s="227"/>
      <c r="I13" s="227" t="s">
        <v>114</v>
      </c>
      <c r="J13" s="227"/>
      <c r="K13" s="227" t="s">
        <v>115</v>
      </c>
      <c r="L13" s="227"/>
      <c r="M13" s="227" t="s">
        <v>116</v>
      </c>
      <c r="N13" s="227"/>
      <c r="O13" s="252" t="s">
        <v>4</v>
      </c>
    </row>
    <row r="14" spans="1:15" ht="39" customHeight="1" x14ac:dyDescent="0.25">
      <c r="A14" s="242"/>
      <c r="B14" s="242"/>
      <c r="C14" s="242"/>
      <c r="D14" s="242"/>
      <c r="E14" s="242"/>
      <c r="F14" s="253"/>
      <c r="G14" s="227"/>
      <c r="H14" s="227"/>
      <c r="I14" s="227"/>
      <c r="J14" s="227"/>
      <c r="K14" s="227"/>
      <c r="L14" s="227"/>
      <c r="M14" s="227"/>
      <c r="N14" s="227"/>
      <c r="O14" s="252"/>
    </row>
    <row r="15" spans="1:15" ht="35.25" customHeight="1" x14ac:dyDescent="0.25">
      <c r="A15" s="242"/>
      <c r="B15" s="242"/>
      <c r="C15" s="4" t="s">
        <v>5</v>
      </c>
      <c r="D15" s="4" t="s">
        <v>6</v>
      </c>
      <c r="E15" s="242"/>
      <c r="F15" s="253"/>
      <c r="G15" s="4" t="s">
        <v>7</v>
      </c>
      <c r="H15" s="4" t="s">
        <v>8</v>
      </c>
      <c r="I15" s="141" t="s">
        <v>7</v>
      </c>
      <c r="J15" s="4" t="s">
        <v>8</v>
      </c>
      <c r="K15" s="141" t="s">
        <v>7</v>
      </c>
      <c r="L15" s="4" t="s">
        <v>8</v>
      </c>
      <c r="M15" s="4" t="s">
        <v>7</v>
      </c>
      <c r="N15" s="4" t="s">
        <v>8</v>
      </c>
      <c r="O15" s="252"/>
    </row>
    <row r="16" spans="1:15" ht="35.25" customHeight="1" x14ac:dyDescent="0.25">
      <c r="A16" s="223" t="s">
        <v>96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6"/>
    </row>
    <row r="17" spans="1:15" ht="39.75" customHeight="1" x14ac:dyDescent="0.25">
      <c r="A17" s="223" t="s">
        <v>94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6"/>
    </row>
    <row r="18" spans="1:15" ht="41.25" customHeight="1" x14ac:dyDescent="0.25">
      <c r="A18" s="223" t="s">
        <v>95</v>
      </c>
      <c r="B18" s="224"/>
      <c r="C18" s="224"/>
      <c r="D18" s="224"/>
      <c r="E18" s="224"/>
      <c r="F18" s="225"/>
      <c r="G18" s="225"/>
      <c r="H18" s="225"/>
      <c r="I18" s="225"/>
      <c r="J18" s="225"/>
      <c r="K18" s="225"/>
      <c r="L18" s="225"/>
      <c r="M18" s="225"/>
      <c r="N18" s="225"/>
      <c r="O18" s="226"/>
    </row>
    <row r="19" spans="1:15" s="70" customFormat="1" ht="24.75" customHeight="1" x14ac:dyDescent="0.25">
      <c r="A19" s="217" t="s">
        <v>66</v>
      </c>
      <c r="B19" s="233" t="s">
        <v>67</v>
      </c>
      <c r="C19" s="234"/>
      <c r="D19" s="235"/>
      <c r="E19" s="117" t="s">
        <v>9</v>
      </c>
      <c r="F19" s="142">
        <f>F27+F35+F43+F51+F59+F67</f>
        <v>216.548</v>
      </c>
      <c r="G19" s="123">
        <f>G27+G35+G43+G51</f>
        <v>17.244</v>
      </c>
      <c r="H19" s="124">
        <f>G19/F19*100</f>
        <v>7.9631305761309266</v>
      </c>
      <c r="I19" s="145">
        <f>I27+I35+I43+I51+I59+I67+I85+I93+I101+I109</f>
        <v>169.488</v>
      </c>
      <c r="J19" s="124">
        <f>I19/F19*100</f>
        <v>78.268097604226313</v>
      </c>
      <c r="K19" s="145">
        <f>SUM(K21:K24)</f>
        <v>193.53199999999998</v>
      </c>
      <c r="L19" s="123">
        <f>K19/F19*100</f>
        <v>89.371409572011743</v>
      </c>
      <c r="M19" s="123">
        <f>M27+M35+M43+M51+M59+M67</f>
        <v>210.77600000000001</v>
      </c>
      <c r="N19" s="124">
        <f>M19/F19*100</f>
        <v>97.334540148142679</v>
      </c>
      <c r="O19" s="230"/>
    </row>
    <row r="20" spans="1:15" s="70" customFormat="1" ht="18" customHeight="1" x14ac:dyDescent="0.25">
      <c r="A20" s="228"/>
      <c r="B20" s="236"/>
      <c r="C20" s="237"/>
      <c r="D20" s="238"/>
      <c r="E20" s="7" t="s">
        <v>10</v>
      </c>
      <c r="F20" s="143"/>
      <c r="G20" s="123"/>
      <c r="H20" s="49"/>
      <c r="I20" s="143"/>
      <c r="J20" s="49"/>
      <c r="K20" s="143"/>
      <c r="L20" s="49"/>
      <c r="M20" s="49"/>
      <c r="N20" s="49"/>
      <c r="O20" s="231"/>
    </row>
    <row r="21" spans="1:15" s="70" customFormat="1" ht="30" customHeight="1" x14ac:dyDescent="0.25">
      <c r="A21" s="228"/>
      <c r="B21" s="236"/>
      <c r="C21" s="237"/>
      <c r="D21" s="238"/>
      <c r="E21" s="118" t="s">
        <v>11</v>
      </c>
      <c r="F21" s="144"/>
      <c r="G21" s="123"/>
      <c r="H21" s="49"/>
      <c r="I21" s="143"/>
      <c r="J21" s="49"/>
      <c r="K21" s="143"/>
      <c r="L21" s="49"/>
      <c r="M21" s="49"/>
      <c r="N21" s="49"/>
      <c r="O21" s="231"/>
    </row>
    <row r="22" spans="1:15" s="70" customFormat="1" ht="27.75" customHeight="1" x14ac:dyDescent="0.25">
      <c r="A22" s="228"/>
      <c r="B22" s="236"/>
      <c r="C22" s="237"/>
      <c r="D22" s="238"/>
      <c r="E22" s="119" t="s">
        <v>12</v>
      </c>
      <c r="F22" s="145">
        <v>0</v>
      </c>
      <c r="G22" s="123">
        <f>G30+G38+G46+G54</f>
        <v>0</v>
      </c>
      <c r="H22" s="124">
        <v>0</v>
      </c>
      <c r="I22" s="145">
        <v>0</v>
      </c>
      <c r="J22" s="124">
        <v>0</v>
      </c>
      <c r="K22" s="145">
        <v>0</v>
      </c>
      <c r="L22" s="124">
        <v>0</v>
      </c>
      <c r="M22" s="123">
        <v>0</v>
      </c>
      <c r="N22" s="124">
        <v>0</v>
      </c>
      <c r="O22" s="231"/>
    </row>
    <row r="23" spans="1:15" s="70" customFormat="1" ht="39.75" customHeight="1" x14ac:dyDescent="0.25">
      <c r="A23" s="228"/>
      <c r="B23" s="236"/>
      <c r="C23" s="237"/>
      <c r="D23" s="238"/>
      <c r="E23" s="120" t="s">
        <v>13</v>
      </c>
      <c r="F23" s="144"/>
      <c r="G23" s="123"/>
      <c r="H23" s="49"/>
      <c r="I23" s="143"/>
      <c r="J23" s="49"/>
      <c r="K23" s="143"/>
      <c r="L23" s="49"/>
      <c r="M23" s="49"/>
      <c r="N23" s="49"/>
      <c r="O23" s="231"/>
    </row>
    <row r="24" spans="1:15" s="70" customFormat="1" ht="27.75" customHeight="1" x14ac:dyDescent="0.25">
      <c r="A24" s="228"/>
      <c r="B24" s="236"/>
      <c r="C24" s="237"/>
      <c r="D24" s="238"/>
      <c r="E24" s="121" t="s">
        <v>14</v>
      </c>
      <c r="F24" s="142">
        <f>F32+F40+F48+F56+F72</f>
        <v>216.548</v>
      </c>
      <c r="G24" s="123">
        <f>G32+G40+G48+G56</f>
        <v>17.244</v>
      </c>
      <c r="H24" s="124">
        <f>G24/F24%</f>
        <v>7.9631305761309266</v>
      </c>
      <c r="I24" s="145">
        <f>I32+I40+I48+I56+I64+I72+I90+I98+I106+I114</f>
        <v>169.488</v>
      </c>
      <c r="J24" s="124">
        <f>I24/F24*100</f>
        <v>78.268097604226313</v>
      </c>
      <c r="K24" s="145">
        <f>K32+K40+K48+K56+K64+K72</f>
        <v>193.53199999999998</v>
      </c>
      <c r="L24" s="123">
        <f>K24/F24*100</f>
        <v>89.371409572011743</v>
      </c>
      <c r="M24" s="123">
        <f>M32+M40+M48+M56+M64+M72</f>
        <v>210.77600000000001</v>
      </c>
      <c r="N24" s="125">
        <f>M24/F24*100</f>
        <v>97.334540148142679</v>
      </c>
      <c r="O24" s="231"/>
    </row>
    <row r="25" spans="1:15" ht="25.5" x14ac:dyDescent="0.25">
      <c r="A25" s="229"/>
      <c r="B25" s="239"/>
      <c r="C25" s="240"/>
      <c r="D25" s="241"/>
      <c r="E25" s="122" t="s">
        <v>15</v>
      </c>
      <c r="F25" s="144"/>
      <c r="G25" s="49"/>
      <c r="H25" s="49"/>
      <c r="I25" s="143"/>
      <c r="J25" s="49"/>
      <c r="K25" s="143"/>
      <c r="L25" s="49"/>
      <c r="M25" s="49"/>
      <c r="N25" s="49"/>
      <c r="O25" s="232"/>
    </row>
    <row r="26" spans="1:15" ht="15" customHeight="1" x14ac:dyDescent="0.25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1"/>
    </row>
    <row r="27" spans="1:15" ht="15.75" x14ac:dyDescent="0.25">
      <c r="A27" s="217" t="s">
        <v>60</v>
      </c>
      <c r="B27" s="254" t="s">
        <v>26</v>
      </c>
      <c r="C27" s="220" t="s">
        <v>34</v>
      </c>
      <c r="D27" s="220" t="s">
        <v>40</v>
      </c>
      <c r="E27" s="5" t="s">
        <v>9</v>
      </c>
      <c r="F27" s="146">
        <v>6.8</v>
      </c>
      <c r="G27" s="87">
        <v>0</v>
      </c>
      <c r="H27" s="51">
        <v>0</v>
      </c>
      <c r="I27" s="157">
        <f>SUM(I29:I33)</f>
        <v>0</v>
      </c>
      <c r="J27" s="51">
        <f>SUM(J29:J33)</f>
        <v>0</v>
      </c>
      <c r="K27" s="157">
        <f>SUM(K29:K33)</f>
        <v>6.8</v>
      </c>
      <c r="L27" s="51">
        <f>K27/F27*100</f>
        <v>100</v>
      </c>
      <c r="M27" s="87">
        <f>K27</f>
        <v>6.8</v>
      </c>
      <c r="N27" s="124">
        <f>M27/F27*100</f>
        <v>100</v>
      </c>
      <c r="O27" s="246"/>
    </row>
    <row r="28" spans="1:15" ht="18" customHeight="1" x14ac:dyDescent="0.25">
      <c r="A28" s="228"/>
      <c r="B28" s="255"/>
      <c r="C28" s="221"/>
      <c r="D28" s="221"/>
      <c r="E28" s="7" t="s">
        <v>10</v>
      </c>
      <c r="F28" s="147"/>
      <c r="G28" s="50"/>
      <c r="H28" s="50"/>
      <c r="I28" s="147"/>
      <c r="J28" s="50"/>
      <c r="K28" s="147"/>
      <c r="L28" s="50"/>
      <c r="M28" s="50"/>
      <c r="N28" s="50"/>
      <c r="O28" s="247"/>
    </row>
    <row r="29" spans="1:15" ht="30" customHeight="1" x14ac:dyDescent="0.25">
      <c r="A29" s="228"/>
      <c r="B29" s="255"/>
      <c r="C29" s="221"/>
      <c r="D29" s="221"/>
      <c r="E29" s="8" t="s">
        <v>11</v>
      </c>
      <c r="F29" s="144">
        <v>0</v>
      </c>
      <c r="G29" s="49"/>
      <c r="H29" s="49"/>
      <c r="I29" s="143"/>
      <c r="J29" s="83"/>
      <c r="K29" s="143"/>
      <c r="L29" s="49"/>
      <c r="M29" s="49"/>
      <c r="N29" s="49"/>
      <c r="O29" s="247"/>
    </row>
    <row r="30" spans="1:15" ht="40.5" customHeight="1" x14ac:dyDescent="0.25">
      <c r="A30" s="228"/>
      <c r="B30" s="255"/>
      <c r="C30" s="221"/>
      <c r="D30" s="221"/>
      <c r="E30" s="102" t="s">
        <v>12</v>
      </c>
      <c r="F30" s="146">
        <v>0</v>
      </c>
      <c r="G30" s="83"/>
      <c r="H30" s="83"/>
      <c r="I30" s="146"/>
      <c r="J30" s="49"/>
      <c r="K30" s="146"/>
      <c r="L30" s="49"/>
      <c r="M30" s="83"/>
      <c r="N30" s="49"/>
      <c r="O30" s="247"/>
    </row>
    <row r="31" spans="1:15" ht="39.75" customHeight="1" x14ac:dyDescent="0.25">
      <c r="A31" s="228"/>
      <c r="B31" s="255"/>
      <c r="C31" s="221"/>
      <c r="D31" s="221"/>
      <c r="E31" s="10" t="s">
        <v>13</v>
      </c>
      <c r="F31" s="144">
        <v>0</v>
      </c>
      <c r="G31" s="49"/>
      <c r="H31" s="49"/>
      <c r="I31" s="143"/>
      <c r="J31" s="49"/>
      <c r="K31" s="143"/>
      <c r="L31" s="49"/>
      <c r="M31" s="49"/>
      <c r="N31" s="49"/>
      <c r="O31" s="247"/>
    </row>
    <row r="32" spans="1:15" ht="27.75" customHeight="1" x14ac:dyDescent="0.25">
      <c r="A32" s="228"/>
      <c r="B32" s="255"/>
      <c r="C32" s="221"/>
      <c r="D32" s="221"/>
      <c r="E32" s="101" t="s">
        <v>14</v>
      </c>
      <c r="F32" s="146">
        <v>6.8</v>
      </c>
      <c r="G32" s="87">
        <v>0</v>
      </c>
      <c r="H32" s="51">
        <v>0</v>
      </c>
      <c r="I32" s="157">
        <f>SUM(I34:I38)</f>
        <v>0</v>
      </c>
      <c r="J32" s="51">
        <f>SUM(J34:J38)</f>
        <v>0</v>
      </c>
      <c r="K32" s="146">
        <f>6.35+0.45</f>
        <v>6.8</v>
      </c>
      <c r="L32" s="51">
        <f>K32/F32*100</f>
        <v>100</v>
      </c>
      <c r="M32" s="83">
        <f>K32</f>
        <v>6.8</v>
      </c>
      <c r="N32" s="124">
        <f>M32/F32*100</f>
        <v>100</v>
      </c>
      <c r="O32" s="247"/>
    </row>
    <row r="33" spans="1:15" ht="25.5" x14ac:dyDescent="0.25">
      <c r="A33" s="229"/>
      <c r="B33" s="255"/>
      <c r="C33" s="222"/>
      <c r="D33" s="222"/>
      <c r="E33" s="31" t="s">
        <v>15</v>
      </c>
      <c r="F33" s="144">
        <v>0</v>
      </c>
      <c r="G33" s="49"/>
      <c r="H33" s="49"/>
      <c r="I33" s="143"/>
      <c r="J33" s="49"/>
      <c r="K33" s="143"/>
      <c r="L33" s="49"/>
      <c r="M33" s="49"/>
      <c r="N33" s="49"/>
      <c r="O33" s="248"/>
    </row>
    <row r="34" spans="1:15" ht="18" customHeight="1" x14ac:dyDescent="0.25">
      <c r="A34" s="249" t="s">
        <v>136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1"/>
    </row>
    <row r="35" spans="1:15" ht="20.25" customHeight="1" x14ac:dyDescent="0.25">
      <c r="A35" s="217" t="s">
        <v>61</v>
      </c>
      <c r="B35" s="220" t="s">
        <v>50</v>
      </c>
      <c r="C35" s="220" t="s">
        <v>40</v>
      </c>
      <c r="D35" s="243" t="s">
        <v>40</v>
      </c>
      <c r="E35" s="5" t="s">
        <v>9</v>
      </c>
      <c r="F35" s="146">
        <f>F41+F40+F39+F38+F37</f>
        <v>0</v>
      </c>
      <c r="G35" s="87">
        <f>SUM(G37:G41)</f>
        <v>0</v>
      </c>
      <c r="H35" s="39">
        <v>0</v>
      </c>
      <c r="I35" s="157">
        <f>SUM(I37:I41)</f>
        <v>0</v>
      </c>
      <c r="J35" s="39">
        <v>0</v>
      </c>
      <c r="K35" s="157">
        <f>SUM(K37:K41)</f>
        <v>0</v>
      </c>
      <c r="L35" s="39">
        <v>0</v>
      </c>
      <c r="M35" s="87">
        <f>SUM(M37:M41)</f>
        <v>0</v>
      </c>
      <c r="N35" s="124">
        <v>0</v>
      </c>
      <c r="O35" s="246" t="s">
        <v>52</v>
      </c>
    </row>
    <row r="36" spans="1:15" x14ac:dyDescent="0.25">
      <c r="A36" s="218"/>
      <c r="B36" s="221"/>
      <c r="C36" s="221"/>
      <c r="D36" s="244"/>
      <c r="E36" s="7" t="s">
        <v>10</v>
      </c>
      <c r="F36" s="147"/>
      <c r="G36" s="50"/>
      <c r="H36" s="50"/>
      <c r="I36" s="147"/>
      <c r="J36" s="50"/>
      <c r="K36" s="147"/>
      <c r="L36" s="50"/>
      <c r="M36" s="50"/>
      <c r="N36" s="50"/>
      <c r="O36" s="247"/>
    </row>
    <row r="37" spans="1:15" ht="26.25" customHeight="1" x14ac:dyDescent="0.25">
      <c r="A37" s="218"/>
      <c r="B37" s="221"/>
      <c r="C37" s="221"/>
      <c r="D37" s="244"/>
      <c r="E37" s="8" t="s">
        <v>11</v>
      </c>
      <c r="F37" s="144"/>
      <c r="G37" s="49"/>
      <c r="H37" s="49"/>
      <c r="I37" s="143"/>
      <c r="J37" s="49"/>
      <c r="K37" s="143"/>
      <c r="L37" s="49"/>
      <c r="M37" s="49"/>
      <c r="N37" s="49"/>
      <c r="O37" s="247"/>
    </row>
    <row r="38" spans="1:15" ht="23.45" customHeight="1" x14ac:dyDescent="0.25">
      <c r="A38" s="218"/>
      <c r="B38" s="221"/>
      <c r="C38" s="221"/>
      <c r="D38" s="244"/>
      <c r="E38" s="93" t="s">
        <v>12</v>
      </c>
      <c r="F38" s="146">
        <v>0</v>
      </c>
      <c r="G38" s="83"/>
      <c r="H38" s="49"/>
      <c r="I38" s="146"/>
      <c r="J38" s="49"/>
      <c r="K38" s="146"/>
      <c r="L38" s="49"/>
      <c r="M38" s="83"/>
      <c r="N38" s="49"/>
      <c r="O38" s="247"/>
    </row>
    <row r="39" spans="1:15" ht="22.5" customHeight="1" x14ac:dyDescent="0.25">
      <c r="A39" s="218"/>
      <c r="B39" s="221"/>
      <c r="C39" s="221"/>
      <c r="D39" s="244"/>
      <c r="E39" s="10" t="s">
        <v>13</v>
      </c>
      <c r="F39" s="144">
        <v>0</v>
      </c>
      <c r="G39" s="49"/>
      <c r="H39" s="49"/>
      <c r="I39" s="143"/>
      <c r="J39" s="49"/>
      <c r="K39" s="143"/>
      <c r="L39" s="49"/>
      <c r="M39" s="49"/>
      <c r="N39" s="49"/>
      <c r="O39" s="247"/>
    </row>
    <row r="40" spans="1:15" ht="26.25" customHeight="1" x14ac:dyDescent="0.25">
      <c r="A40" s="218"/>
      <c r="B40" s="221"/>
      <c r="C40" s="221"/>
      <c r="D40" s="244"/>
      <c r="E40" s="94" t="s">
        <v>14</v>
      </c>
      <c r="F40" s="146">
        <v>0</v>
      </c>
      <c r="G40" s="83">
        <v>0</v>
      </c>
      <c r="H40" s="39">
        <v>0</v>
      </c>
      <c r="I40" s="146">
        <v>0</v>
      </c>
      <c r="J40" s="39">
        <v>0</v>
      </c>
      <c r="K40" s="146">
        <v>0</v>
      </c>
      <c r="L40" s="39">
        <v>0</v>
      </c>
      <c r="M40" s="83">
        <v>0</v>
      </c>
      <c r="N40" s="39">
        <v>0</v>
      </c>
      <c r="O40" s="247"/>
    </row>
    <row r="41" spans="1:15" ht="39" customHeight="1" x14ac:dyDescent="0.25">
      <c r="A41" s="219"/>
      <c r="B41" s="222"/>
      <c r="C41" s="222"/>
      <c r="D41" s="245"/>
      <c r="E41" s="10" t="s">
        <v>15</v>
      </c>
      <c r="F41" s="144">
        <v>0</v>
      </c>
      <c r="G41" s="49"/>
      <c r="H41" s="49"/>
      <c r="I41" s="143"/>
      <c r="J41" s="49"/>
      <c r="K41" s="143"/>
      <c r="L41" s="49"/>
      <c r="M41" s="49"/>
      <c r="N41" s="49"/>
      <c r="O41" s="248"/>
    </row>
    <row r="42" spans="1:15" ht="14.25" customHeight="1" thickBot="1" x14ac:dyDescent="0.3">
      <c r="A42" s="249" t="s">
        <v>52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1"/>
    </row>
    <row r="43" spans="1:15" ht="20.25" customHeight="1" thickBot="1" x14ac:dyDescent="0.3">
      <c r="A43" s="217" t="s">
        <v>62</v>
      </c>
      <c r="B43" s="220" t="s">
        <v>93</v>
      </c>
      <c r="C43" s="220" t="s">
        <v>41</v>
      </c>
      <c r="D43" s="220" t="s">
        <v>41</v>
      </c>
      <c r="E43" s="5" t="s">
        <v>9</v>
      </c>
      <c r="F43" s="148">
        <v>74.748000000000005</v>
      </c>
      <c r="G43" s="87">
        <f>SUM(G45:G49)</f>
        <v>17.244</v>
      </c>
      <c r="H43" s="133">
        <f>G43/F43*100</f>
        <v>23.069513565580348</v>
      </c>
      <c r="I43" s="177">
        <v>34.488</v>
      </c>
      <c r="J43" s="133">
        <f>I43/F43*100</f>
        <v>46.139027131160695</v>
      </c>
      <c r="K43" s="157">
        <f>SUM(K45:K49)</f>
        <v>51.731999999999999</v>
      </c>
      <c r="L43" s="39">
        <f>K43/F43*100</f>
        <v>69.208540696741053</v>
      </c>
      <c r="M43" s="87">
        <f>17.244+K43</f>
        <v>68.975999999999999</v>
      </c>
      <c r="N43" s="39">
        <f>M43/F43*100</f>
        <v>92.27805426232139</v>
      </c>
      <c r="O43" s="246" t="s">
        <v>155</v>
      </c>
    </row>
    <row r="44" spans="1:15" ht="15.75" x14ac:dyDescent="0.25">
      <c r="A44" s="218"/>
      <c r="B44" s="221"/>
      <c r="C44" s="221"/>
      <c r="D44" s="221"/>
      <c r="E44" s="7" t="s">
        <v>10</v>
      </c>
      <c r="F44" s="147"/>
      <c r="G44" s="50"/>
      <c r="H44" s="139"/>
      <c r="I44" s="178"/>
      <c r="J44" s="139"/>
      <c r="K44" s="147"/>
      <c r="L44" s="50"/>
      <c r="M44" s="50"/>
      <c r="N44" s="50"/>
      <c r="O44" s="247"/>
    </row>
    <row r="45" spans="1:15" ht="26.25" customHeight="1" x14ac:dyDescent="0.25">
      <c r="A45" s="218"/>
      <c r="B45" s="221"/>
      <c r="C45" s="221"/>
      <c r="D45" s="221"/>
      <c r="E45" s="8" t="s">
        <v>11</v>
      </c>
      <c r="F45" s="144">
        <v>0</v>
      </c>
      <c r="G45" s="49"/>
      <c r="H45" s="83"/>
      <c r="I45" s="146"/>
      <c r="J45" s="83"/>
      <c r="K45" s="143"/>
      <c r="L45" s="49"/>
      <c r="M45" s="49"/>
      <c r="N45" s="49"/>
      <c r="O45" s="247"/>
    </row>
    <row r="46" spans="1:15" ht="52.5" customHeight="1" x14ac:dyDescent="0.25">
      <c r="A46" s="218"/>
      <c r="B46" s="221"/>
      <c r="C46" s="221"/>
      <c r="D46" s="221"/>
      <c r="E46" s="93" t="s">
        <v>12</v>
      </c>
      <c r="F46" s="146">
        <v>0</v>
      </c>
      <c r="G46" s="83"/>
      <c r="H46" s="83"/>
      <c r="I46" s="146"/>
      <c r="J46" s="83"/>
      <c r="K46" s="146"/>
      <c r="L46" s="49"/>
      <c r="M46" s="83"/>
      <c r="N46" s="49"/>
      <c r="O46" s="247"/>
    </row>
    <row r="47" spans="1:15" ht="22.5" customHeight="1" thickBot="1" x14ac:dyDescent="0.3">
      <c r="A47" s="218"/>
      <c r="B47" s="221"/>
      <c r="C47" s="221"/>
      <c r="D47" s="221"/>
      <c r="E47" s="10" t="s">
        <v>13</v>
      </c>
      <c r="F47" s="144">
        <v>0</v>
      </c>
      <c r="G47" s="49"/>
      <c r="H47" s="83"/>
      <c r="I47" s="146"/>
      <c r="J47" s="83"/>
      <c r="K47" s="143"/>
      <c r="L47" s="49"/>
      <c r="M47" s="49"/>
      <c r="N47" s="49"/>
      <c r="O47" s="247"/>
    </row>
    <row r="48" spans="1:15" ht="26.25" customHeight="1" thickBot="1" x14ac:dyDescent="0.3">
      <c r="A48" s="218"/>
      <c r="B48" s="221"/>
      <c r="C48" s="221"/>
      <c r="D48" s="221"/>
      <c r="E48" s="101" t="s">
        <v>14</v>
      </c>
      <c r="F48" s="148">
        <v>74.748000000000005</v>
      </c>
      <c r="G48" s="83">
        <v>17.244</v>
      </c>
      <c r="H48" s="133">
        <f>G48/F48*100</f>
        <v>23.069513565580348</v>
      </c>
      <c r="I48" s="177">
        <v>34.488</v>
      </c>
      <c r="J48" s="133">
        <f>I48/F48*100</f>
        <v>46.139027131160695</v>
      </c>
      <c r="K48" s="146">
        <f>17.244+I48</f>
        <v>51.731999999999999</v>
      </c>
      <c r="L48" s="39">
        <f>K48/F48*100</f>
        <v>69.208540696741053</v>
      </c>
      <c r="M48" s="87">
        <f>17.244+K48</f>
        <v>68.975999999999999</v>
      </c>
      <c r="N48" s="39">
        <f>M48/F48*100</f>
        <v>92.27805426232139</v>
      </c>
      <c r="O48" s="247"/>
    </row>
    <row r="49" spans="1:15" ht="39" customHeight="1" x14ac:dyDescent="0.25">
      <c r="A49" s="219"/>
      <c r="B49" s="222"/>
      <c r="C49" s="222"/>
      <c r="D49" s="222"/>
      <c r="E49" s="10" t="s">
        <v>15</v>
      </c>
      <c r="F49" s="144">
        <v>0</v>
      </c>
      <c r="G49" s="49"/>
      <c r="H49" s="49"/>
      <c r="I49" s="143"/>
      <c r="J49" s="49"/>
      <c r="K49" s="143"/>
      <c r="L49" s="49"/>
      <c r="M49" s="49"/>
      <c r="N49" s="49"/>
      <c r="O49" s="248"/>
    </row>
    <row r="50" spans="1:15" ht="21.75" customHeight="1" x14ac:dyDescent="0.25">
      <c r="A50" s="249" t="s">
        <v>156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1"/>
    </row>
    <row r="51" spans="1:15" ht="18" customHeight="1" x14ac:dyDescent="0.25">
      <c r="A51" s="217" t="s">
        <v>63</v>
      </c>
      <c r="B51" s="220" t="s">
        <v>27</v>
      </c>
      <c r="C51" s="220" t="s">
        <v>40</v>
      </c>
      <c r="D51" s="243" t="s">
        <v>40</v>
      </c>
      <c r="E51" s="5" t="s">
        <v>9</v>
      </c>
      <c r="F51" s="146">
        <f>F57+F56+F55+F54+F53</f>
        <v>0</v>
      </c>
      <c r="G51" s="87">
        <f>SUM(G53:G57)</f>
        <v>0</v>
      </c>
      <c r="H51" s="39">
        <v>0</v>
      </c>
      <c r="I51" s="157">
        <f>SUM(I53:I57)</f>
        <v>0</v>
      </c>
      <c r="J51" s="51">
        <f>SUM(J53:J57)</f>
        <v>0</v>
      </c>
      <c r="K51" s="157">
        <f>SUM(K53:K57)</f>
        <v>0</v>
      </c>
      <c r="L51" s="39">
        <v>0</v>
      </c>
      <c r="M51" s="87">
        <v>0</v>
      </c>
      <c r="N51" s="39">
        <v>0</v>
      </c>
      <c r="O51" s="246"/>
    </row>
    <row r="52" spans="1:15" ht="27" customHeight="1" x14ac:dyDescent="0.25">
      <c r="A52" s="218"/>
      <c r="B52" s="221"/>
      <c r="C52" s="221"/>
      <c r="D52" s="244"/>
      <c r="E52" s="7" t="s">
        <v>10</v>
      </c>
      <c r="F52" s="147"/>
      <c r="G52" s="50"/>
      <c r="H52" s="50"/>
      <c r="I52" s="147"/>
      <c r="J52" s="50"/>
      <c r="K52" s="169"/>
      <c r="L52" s="50"/>
      <c r="M52" s="50"/>
      <c r="N52" s="50"/>
      <c r="O52" s="247"/>
    </row>
    <row r="53" spans="1:15" ht="21.75" customHeight="1" x14ac:dyDescent="0.25">
      <c r="A53" s="218"/>
      <c r="B53" s="221"/>
      <c r="C53" s="221"/>
      <c r="D53" s="244"/>
      <c r="E53" s="8" t="s">
        <v>11</v>
      </c>
      <c r="F53" s="144">
        <v>0</v>
      </c>
      <c r="G53" s="49"/>
      <c r="H53" s="49"/>
      <c r="I53" s="143"/>
      <c r="J53" s="49"/>
      <c r="K53" s="143"/>
      <c r="L53" s="49"/>
      <c r="M53" s="49"/>
      <c r="N53" s="49"/>
      <c r="O53" s="247"/>
    </row>
    <row r="54" spans="1:15" ht="25.5" x14ac:dyDescent="0.25">
      <c r="A54" s="218"/>
      <c r="B54" s="221"/>
      <c r="C54" s="221"/>
      <c r="D54" s="244"/>
      <c r="E54" s="102" t="s">
        <v>12</v>
      </c>
      <c r="F54" s="146">
        <v>0</v>
      </c>
      <c r="G54" s="83"/>
      <c r="H54" s="49"/>
      <c r="I54" s="146"/>
      <c r="J54" s="49"/>
      <c r="K54" s="146"/>
      <c r="L54" s="49"/>
      <c r="M54" s="83"/>
      <c r="N54" s="49"/>
      <c r="O54" s="247"/>
    </row>
    <row r="55" spans="1:15" ht="26.25" customHeight="1" x14ac:dyDescent="0.25">
      <c r="A55" s="218"/>
      <c r="B55" s="221"/>
      <c r="C55" s="221"/>
      <c r="D55" s="244"/>
      <c r="E55" s="10" t="s">
        <v>13</v>
      </c>
      <c r="F55" s="144">
        <v>0</v>
      </c>
      <c r="G55" s="49"/>
      <c r="H55" s="49"/>
      <c r="I55" s="143"/>
      <c r="J55" s="49"/>
      <c r="K55" s="143"/>
      <c r="L55" s="49"/>
      <c r="M55" s="49"/>
      <c r="N55" s="49"/>
      <c r="O55" s="247"/>
    </row>
    <row r="56" spans="1:15" ht="18.600000000000001" customHeight="1" x14ac:dyDescent="0.25">
      <c r="A56" s="218"/>
      <c r="B56" s="221"/>
      <c r="C56" s="221"/>
      <c r="D56" s="244"/>
      <c r="E56" s="101" t="s">
        <v>14</v>
      </c>
      <c r="F56" s="146">
        <v>0</v>
      </c>
      <c r="G56" s="83">
        <v>0</v>
      </c>
      <c r="H56" s="39">
        <v>0</v>
      </c>
      <c r="I56" s="146">
        <v>0</v>
      </c>
      <c r="J56" s="39">
        <v>0</v>
      </c>
      <c r="K56" s="146">
        <v>0</v>
      </c>
      <c r="L56" s="39">
        <v>0</v>
      </c>
      <c r="M56" s="83">
        <v>0</v>
      </c>
      <c r="N56" s="39">
        <v>0</v>
      </c>
      <c r="O56" s="247"/>
    </row>
    <row r="57" spans="1:15" ht="20.25" customHeight="1" x14ac:dyDescent="0.25">
      <c r="A57" s="219"/>
      <c r="B57" s="222"/>
      <c r="C57" s="222"/>
      <c r="D57" s="245"/>
      <c r="E57" s="10" t="s">
        <v>15</v>
      </c>
      <c r="F57" s="144">
        <v>0</v>
      </c>
      <c r="G57" s="49"/>
      <c r="H57" s="49"/>
      <c r="I57" s="143"/>
      <c r="J57" s="49"/>
      <c r="K57" s="146"/>
      <c r="L57" s="49"/>
      <c r="M57" s="49"/>
      <c r="N57" s="49"/>
      <c r="O57" s="248"/>
    </row>
    <row r="58" spans="1:15" ht="19.5" customHeight="1" x14ac:dyDescent="0.25">
      <c r="A58" s="249" t="s">
        <v>160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1"/>
    </row>
    <row r="59" spans="1:15" ht="18" customHeight="1" x14ac:dyDescent="0.25">
      <c r="A59" s="217" t="s">
        <v>64</v>
      </c>
      <c r="B59" s="220" t="s">
        <v>51</v>
      </c>
      <c r="C59" s="220" t="s">
        <v>40</v>
      </c>
      <c r="D59" s="243" t="s">
        <v>40</v>
      </c>
      <c r="E59" s="5" t="s">
        <v>9</v>
      </c>
      <c r="F59" s="146">
        <v>0</v>
      </c>
      <c r="G59" s="87">
        <f>SUM(G61:G65)</f>
        <v>0</v>
      </c>
      <c r="H59" s="39">
        <v>0</v>
      </c>
      <c r="I59" s="157">
        <f t="shared" ref="I59:N59" si="0">SUM(I61:I65)</f>
        <v>0</v>
      </c>
      <c r="J59" s="51">
        <f t="shared" si="0"/>
        <v>0</v>
      </c>
      <c r="K59" s="157">
        <f t="shared" si="0"/>
        <v>0</v>
      </c>
      <c r="L59" s="51">
        <f t="shared" si="0"/>
        <v>0</v>
      </c>
      <c r="M59" s="87">
        <f t="shared" si="0"/>
        <v>0</v>
      </c>
      <c r="N59" s="51">
        <f t="shared" si="0"/>
        <v>0</v>
      </c>
      <c r="O59" s="246" t="s">
        <v>52</v>
      </c>
    </row>
    <row r="60" spans="1:15" ht="19.149999999999999" customHeight="1" x14ac:dyDescent="0.25">
      <c r="A60" s="218"/>
      <c r="B60" s="221"/>
      <c r="C60" s="221"/>
      <c r="D60" s="244"/>
      <c r="E60" s="7" t="s">
        <v>10</v>
      </c>
      <c r="F60" s="147"/>
      <c r="G60" s="50"/>
      <c r="H60" s="50"/>
      <c r="I60" s="147"/>
      <c r="J60" s="50"/>
      <c r="K60" s="147"/>
      <c r="L60" s="50"/>
      <c r="M60" s="50"/>
      <c r="N60" s="50"/>
      <c r="O60" s="247"/>
    </row>
    <row r="61" spans="1:15" ht="21.75" customHeight="1" x14ac:dyDescent="0.25">
      <c r="A61" s="218"/>
      <c r="B61" s="221"/>
      <c r="C61" s="221"/>
      <c r="D61" s="244"/>
      <c r="E61" s="8" t="s">
        <v>11</v>
      </c>
      <c r="F61" s="144">
        <v>0</v>
      </c>
      <c r="G61" s="49"/>
      <c r="H61" s="49"/>
      <c r="I61" s="143"/>
      <c r="J61" s="49"/>
      <c r="K61" s="143"/>
      <c r="L61" s="49"/>
      <c r="M61" s="49"/>
      <c r="N61" s="49"/>
      <c r="O61" s="247"/>
    </row>
    <row r="62" spans="1:15" ht="25.5" x14ac:dyDescent="0.25">
      <c r="A62" s="218"/>
      <c r="B62" s="221"/>
      <c r="C62" s="221"/>
      <c r="D62" s="244"/>
      <c r="E62" s="102" t="s">
        <v>12</v>
      </c>
      <c r="F62" s="146">
        <v>0</v>
      </c>
      <c r="G62" s="83"/>
      <c r="H62" s="49"/>
      <c r="I62" s="146"/>
      <c r="J62" s="49"/>
      <c r="K62" s="146"/>
      <c r="L62" s="49"/>
      <c r="M62" s="83"/>
      <c r="N62" s="49"/>
      <c r="O62" s="247"/>
    </row>
    <row r="63" spans="1:15" ht="37.5" customHeight="1" x14ac:dyDescent="0.25">
      <c r="A63" s="218"/>
      <c r="B63" s="221"/>
      <c r="C63" s="221"/>
      <c r="D63" s="244"/>
      <c r="E63" s="10" t="s">
        <v>13</v>
      </c>
      <c r="F63" s="144">
        <v>0</v>
      </c>
      <c r="G63" s="49"/>
      <c r="H63" s="49"/>
      <c r="I63" s="143"/>
      <c r="J63" s="49"/>
      <c r="K63" s="143"/>
      <c r="L63" s="49"/>
      <c r="M63" s="49"/>
      <c r="N63" s="49"/>
      <c r="O63" s="247"/>
    </row>
    <row r="64" spans="1:15" ht="17.45" customHeight="1" x14ac:dyDescent="0.25">
      <c r="A64" s="218"/>
      <c r="B64" s="221"/>
      <c r="C64" s="221"/>
      <c r="D64" s="244"/>
      <c r="E64" s="101" t="s">
        <v>14</v>
      </c>
      <c r="F64" s="146">
        <v>0</v>
      </c>
      <c r="G64" s="83">
        <v>0</v>
      </c>
      <c r="H64" s="83">
        <v>0</v>
      </c>
      <c r="I64" s="146">
        <v>0</v>
      </c>
      <c r="J64" s="83">
        <v>0</v>
      </c>
      <c r="K64" s="146">
        <v>0</v>
      </c>
      <c r="L64" s="83">
        <v>0</v>
      </c>
      <c r="M64" s="83">
        <v>0</v>
      </c>
      <c r="N64" s="83">
        <v>0</v>
      </c>
      <c r="O64" s="247"/>
    </row>
    <row r="65" spans="1:19" ht="45.6" customHeight="1" x14ac:dyDescent="0.25">
      <c r="A65" s="219"/>
      <c r="B65" s="222"/>
      <c r="C65" s="222"/>
      <c r="D65" s="245"/>
      <c r="E65" s="10" t="s">
        <v>15</v>
      </c>
      <c r="F65" s="144">
        <v>0</v>
      </c>
      <c r="G65" s="49"/>
      <c r="H65" s="49"/>
      <c r="I65" s="143"/>
      <c r="J65" s="49"/>
      <c r="K65" s="143"/>
      <c r="L65" s="49"/>
      <c r="M65" s="49"/>
      <c r="N65" s="49"/>
      <c r="O65" s="248"/>
    </row>
    <row r="66" spans="1:19" ht="19.5" customHeight="1" x14ac:dyDescent="0.25">
      <c r="A66" s="249" t="s">
        <v>52</v>
      </c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1"/>
      <c r="S66" s="1"/>
    </row>
    <row r="67" spans="1:19" ht="19.5" customHeight="1" x14ac:dyDescent="0.25">
      <c r="A67" s="217" t="s">
        <v>106</v>
      </c>
      <c r="B67" s="220" t="s">
        <v>117</v>
      </c>
      <c r="C67" s="220" t="s">
        <v>161</v>
      </c>
      <c r="D67" s="220" t="s">
        <v>161</v>
      </c>
      <c r="E67" s="5" t="s">
        <v>9</v>
      </c>
      <c r="F67" s="146">
        <v>135</v>
      </c>
      <c r="G67" s="87">
        <f>SUM(G69:G73)</f>
        <v>0</v>
      </c>
      <c r="H67" s="39">
        <v>0</v>
      </c>
      <c r="I67" s="157">
        <v>135</v>
      </c>
      <c r="J67" s="51">
        <v>100</v>
      </c>
      <c r="K67" s="157">
        <f>SUM(K69:K73)</f>
        <v>135</v>
      </c>
      <c r="L67" s="51">
        <f>K67/F67*100</f>
        <v>100</v>
      </c>
      <c r="M67" s="87">
        <f>SUM(M69:M73)</f>
        <v>135</v>
      </c>
      <c r="N67" s="51">
        <f>M67/F67*100</f>
        <v>100</v>
      </c>
      <c r="O67" s="246" t="s">
        <v>125</v>
      </c>
      <c r="S67" s="1"/>
    </row>
    <row r="68" spans="1:19" ht="19.5" customHeight="1" x14ac:dyDescent="0.25">
      <c r="A68" s="218"/>
      <c r="B68" s="221"/>
      <c r="C68" s="221"/>
      <c r="D68" s="221"/>
      <c r="E68" s="7" t="s">
        <v>10</v>
      </c>
      <c r="F68" s="147"/>
      <c r="G68" s="50"/>
      <c r="H68" s="50"/>
      <c r="I68" s="147"/>
      <c r="J68" s="50"/>
      <c r="K68" s="147"/>
      <c r="L68" s="50"/>
      <c r="M68" s="50"/>
      <c r="N68" s="50"/>
      <c r="O68" s="247"/>
      <c r="S68" s="1"/>
    </row>
    <row r="69" spans="1:19" ht="19.5" customHeight="1" x14ac:dyDescent="0.25">
      <c r="A69" s="218"/>
      <c r="B69" s="221"/>
      <c r="C69" s="221"/>
      <c r="D69" s="221"/>
      <c r="E69" s="8" t="s">
        <v>11</v>
      </c>
      <c r="F69" s="144">
        <v>0</v>
      </c>
      <c r="G69" s="49"/>
      <c r="H69" s="49"/>
      <c r="I69" s="143"/>
      <c r="J69" s="49"/>
      <c r="K69" s="143"/>
      <c r="L69" s="49"/>
      <c r="M69" s="49"/>
      <c r="N69" s="49"/>
      <c r="O69" s="247"/>
      <c r="S69" s="1"/>
    </row>
    <row r="70" spans="1:19" ht="19.5" customHeight="1" x14ac:dyDescent="0.25">
      <c r="A70" s="218"/>
      <c r="B70" s="221"/>
      <c r="C70" s="221"/>
      <c r="D70" s="221"/>
      <c r="E70" s="102" t="s">
        <v>12</v>
      </c>
      <c r="F70" s="146">
        <v>0</v>
      </c>
      <c r="G70" s="83"/>
      <c r="H70" s="49"/>
      <c r="I70" s="146"/>
      <c r="J70" s="49"/>
      <c r="K70" s="146"/>
      <c r="L70" s="49"/>
      <c r="M70" s="83"/>
      <c r="N70" s="49"/>
      <c r="O70" s="247"/>
      <c r="S70" s="1"/>
    </row>
    <row r="71" spans="1:19" ht="19.5" customHeight="1" x14ac:dyDescent="0.25">
      <c r="A71" s="218"/>
      <c r="B71" s="221"/>
      <c r="C71" s="221"/>
      <c r="D71" s="221"/>
      <c r="E71" s="10" t="s">
        <v>13</v>
      </c>
      <c r="F71" s="144">
        <v>0</v>
      </c>
      <c r="G71" s="49"/>
      <c r="H71" s="49"/>
      <c r="I71" s="143"/>
      <c r="J71" s="49"/>
      <c r="K71" s="143"/>
      <c r="L71" s="49"/>
      <c r="M71" s="49"/>
      <c r="N71" s="49"/>
      <c r="O71" s="247"/>
      <c r="S71" s="1"/>
    </row>
    <row r="72" spans="1:19" ht="19.5" customHeight="1" x14ac:dyDescent="0.25">
      <c r="A72" s="218"/>
      <c r="B72" s="221"/>
      <c r="C72" s="221"/>
      <c r="D72" s="221"/>
      <c r="E72" s="101" t="s">
        <v>14</v>
      </c>
      <c r="F72" s="146">
        <v>135</v>
      </c>
      <c r="G72" s="83">
        <v>0</v>
      </c>
      <c r="H72" s="83">
        <v>0</v>
      </c>
      <c r="I72" s="146">
        <v>135</v>
      </c>
      <c r="J72" s="83">
        <v>100</v>
      </c>
      <c r="K72" s="146">
        <f>I72</f>
        <v>135</v>
      </c>
      <c r="L72" s="51">
        <f>K72/F72*100</f>
        <v>100</v>
      </c>
      <c r="M72" s="83">
        <f>K72</f>
        <v>135</v>
      </c>
      <c r="N72" s="51">
        <f>M72/F72*100</f>
        <v>100</v>
      </c>
      <c r="O72" s="247"/>
      <c r="S72" s="1"/>
    </row>
    <row r="73" spans="1:19" ht="30" customHeight="1" x14ac:dyDescent="0.25">
      <c r="A73" s="219"/>
      <c r="B73" s="222"/>
      <c r="C73" s="222"/>
      <c r="D73" s="222"/>
      <c r="E73" s="10" t="s">
        <v>15</v>
      </c>
      <c r="F73" s="144">
        <v>0</v>
      </c>
      <c r="G73" s="49"/>
      <c r="H73" s="49"/>
      <c r="I73" s="143"/>
      <c r="J73" s="49"/>
      <c r="K73" s="143"/>
      <c r="L73" s="49"/>
      <c r="M73" s="49"/>
      <c r="N73" s="49"/>
      <c r="O73" s="248"/>
    </row>
    <row r="74" spans="1:19" ht="26.25" customHeight="1" x14ac:dyDescent="0.25">
      <c r="A74" s="249" t="s">
        <v>162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1"/>
    </row>
    <row r="75" spans="1:19" ht="24.75" customHeight="1" x14ac:dyDescent="0.25">
      <c r="A75" s="217" t="s">
        <v>68</v>
      </c>
      <c r="B75" s="233" t="s">
        <v>69</v>
      </c>
      <c r="C75" s="257"/>
      <c r="D75" s="258"/>
      <c r="E75" s="117" t="s">
        <v>9</v>
      </c>
      <c r="F75" s="216">
        <f>F85+F93+F101+F109</f>
        <v>100</v>
      </c>
      <c r="G75" s="97">
        <f>G85+G93+G101+G109</f>
        <v>0</v>
      </c>
      <c r="H75" s="78">
        <f>G75/F75*100</f>
        <v>0</v>
      </c>
      <c r="I75" s="179">
        <f>I85+I93+I101+I109</f>
        <v>0</v>
      </c>
      <c r="J75" s="79">
        <v>0</v>
      </c>
      <c r="K75" s="179">
        <f>K85+K93+K101+K109</f>
        <v>100</v>
      </c>
      <c r="L75" s="131">
        <f>K75/F75*100</f>
        <v>100</v>
      </c>
      <c r="M75" s="97">
        <f>M85+M93+M101+M109</f>
        <v>100</v>
      </c>
      <c r="N75" s="51">
        <f>M75/F75*100</f>
        <v>100</v>
      </c>
      <c r="O75" s="256"/>
    </row>
    <row r="76" spans="1:19" ht="19.5" customHeight="1" x14ac:dyDescent="0.25">
      <c r="A76" s="218"/>
      <c r="B76" s="259"/>
      <c r="C76" s="260"/>
      <c r="D76" s="261"/>
      <c r="E76" s="7" t="s">
        <v>10</v>
      </c>
      <c r="F76" s="143"/>
      <c r="G76" s="49"/>
      <c r="H76" s="49"/>
      <c r="I76" s="143"/>
      <c r="J76" s="49"/>
      <c r="K76" s="143"/>
      <c r="L76" s="49"/>
      <c r="M76" s="49"/>
      <c r="N76" s="49"/>
      <c r="O76" s="256"/>
    </row>
    <row r="77" spans="1:19" ht="27" customHeight="1" x14ac:dyDescent="0.25">
      <c r="A77" s="218"/>
      <c r="B77" s="259"/>
      <c r="C77" s="260"/>
      <c r="D77" s="261"/>
      <c r="E77" s="8" t="s">
        <v>11</v>
      </c>
      <c r="F77" s="144">
        <v>0</v>
      </c>
      <c r="G77" s="49"/>
      <c r="H77" s="49"/>
      <c r="I77" s="143"/>
      <c r="J77" s="49"/>
      <c r="K77" s="143"/>
      <c r="L77" s="49"/>
      <c r="M77" s="49"/>
      <c r="N77" s="49"/>
      <c r="O77" s="256"/>
    </row>
    <row r="78" spans="1:19" ht="26.25" hidden="1" customHeight="1" x14ac:dyDescent="0.25">
      <c r="A78" s="218"/>
      <c r="B78" s="259"/>
      <c r="C78" s="260"/>
      <c r="D78" s="261"/>
      <c r="E78" s="119" t="s">
        <v>12</v>
      </c>
      <c r="F78" s="149">
        <v>0</v>
      </c>
      <c r="G78" s="87">
        <f>SUM(G88+G96+G104+G112)</f>
        <v>0</v>
      </c>
      <c r="H78" s="39">
        <v>0</v>
      </c>
      <c r="I78" s="157">
        <f>SUM(I88+I96+I104+I112)</f>
        <v>0</v>
      </c>
      <c r="J78" s="39">
        <v>0</v>
      </c>
      <c r="K78" s="157">
        <v>0</v>
      </c>
      <c r="L78" s="39">
        <v>0</v>
      </c>
      <c r="M78" s="87">
        <v>0</v>
      </c>
      <c r="N78" s="49">
        <v>0</v>
      </c>
      <c r="O78" s="256"/>
    </row>
    <row r="79" spans="1:19" ht="15.75" hidden="1" customHeight="1" x14ac:dyDescent="0.25">
      <c r="A79" s="218"/>
      <c r="B79" s="259"/>
      <c r="C79" s="260"/>
      <c r="D79" s="261"/>
      <c r="E79" s="120" t="s">
        <v>13</v>
      </c>
      <c r="F79" s="144">
        <v>0</v>
      </c>
      <c r="G79" s="49"/>
      <c r="H79" s="49"/>
      <c r="I79" s="143"/>
      <c r="J79" s="49"/>
      <c r="K79" s="143"/>
      <c r="L79" s="49"/>
      <c r="M79" s="49"/>
      <c r="N79" s="49"/>
      <c r="O79" s="256"/>
    </row>
    <row r="80" spans="1:19" ht="25.5" customHeight="1" x14ac:dyDescent="0.25">
      <c r="A80" s="218"/>
      <c r="B80" s="259"/>
      <c r="C80" s="260"/>
      <c r="D80" s="261"/>
      <c r="E80" s="118" t="s">
        <v>12</v>
      </c>
      <c r="F80" s="146"/>
      <c r="G80" s="83"/>
      <c r="H80" s="49"/>
      <c r="I80" s="146"/>
      <c r="J80" s="49"/>
      <c r="K80" s="146"/>
      <c r="L80" s="49"/>
      <c r="M80" s="83"/>
      <c r="N80" s="49"/>
      <c r="O80" s="256"/>
    </row>
    <row r="81" spans="1:15" ht="24.6" customHeight="1" x14ac:dyDescent="0.25">
      <c r="A81" s="218"/>
      <c r="B81" s="259"/>
      <c r="C81" s="260"/>
      <c r="D81" s="261"/>
      <c r="E81" s="122" t="s">
        <v>13</v>
      </c>
      <c r="F81" s="144">
        <v>0</v>
      </c>
      <c r="G81" s="49"/>
      <c r="H81" s="49"/>
      <c r="I81" s="143"/>
      <c r="J81" s="49"/>
      <c r="K81" s="146"/>
      <c r="L81" s="49"/>
      <c r="M81" s="49"/>
      <c r="N81" s="49"/>
      <c r="O81" s="256"/>
    </row>
    <row r="82" spans="1:15" ht="19.5" customHeight="1" x14ac:dyDescent="0.25">
      <c r="A82" s="218"/>
      <c r="B82" s="259"/>
      <c r="C82" s="260"/>
      <c r="D82" s="261"/>
      <c r="E82" s="121" t="s">
        <v>14</v>
      </c>
      <c r="F82" s="146">
        <f>F90+F98+F106+F114</f>
        <v>100</v>
      </c>
      <c r="G82" s="49">
        <f>G90+G98+G106+G114</f>
        <v>0</v>
      </c>
      <c r="H82" s="39">
        <f>G82/F82*100</f>
        <v>0</v>
      </c>
      <c r="I82" s="143">
        <v>0</v>
      </c>
      <c r="J82" s="39">
        <f>I82/F82*100</f>
        <v>0</v>
      </c>
      <c r="K82" s="146">
        <f>K90+K98+K106+K114</f>
        <v>100</v>
      </c>
      <c r="L82" s="131">
        <f>K82/F82*100</f>
        <v>100</v>
      </c>
      <c r="M82" s="146">
        <f>M90+M98+M106+M114</f>
        <v>100</v>
      </c>
      <c r="N82" s="51">
        <f>M82/F82*100</f>
        <v>100</v>
      </c>
      <c r="O82" s="256"/>
    </row>
    <row r="83" spans="1:15" ht="24" customHeight="1" x14ac:dyDescent="0.25">
      <c r="A83" s="219"/>
      <c r="B83" s="262"/>
      <c r="C83" s="263"/>
      <c r="D83" s="264"/>
      <c r="E83" s="120" t="s">
        <v>15</v>
      </c>
      <c r="F83" s="144"/>
      <c r="G83" s="49"/>
      <c r="H83" s="49"/>
      <c r="I83" s="143"/>
      <c r="J83" s="49"/>
      <c r="K83" s="143"/>
      <c r="L83" s="49"/>
      <c r="M83" s="49"/>
      <c r="N83" s="49"/>
      <c r="O83" s="256"/>
    </row>
    <row r="84" spans="1:15" ht="23.25" customHeight="1" x14ac:dyDescent="0.25">
      <c r="A84" s="249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1"/>
    </row>
    <row r="85" spans="1:15" ht="30.6" customHeight="1" x14ac:dyDescent="0.25">
      <c r="A85" s="217" t="s">
        <v>56</v>
      </c>
      <c r="B85" s="220" t="s">
        <v>28</v>
      </c>
      <c r="C85" s="220" t="s">
        <v>39</v>
      </c>
      <c r="D85" s="220" t="s">
        <v>166</v>
      </c>
      <c r="E85" s="5" t="s">
        <v>9</v>
      </c>
      <c r="F85" s="146">
        <v>10</v>
      </c>
      <c r="G85" s="87">
        <f>SUM(G87:G91)</f>
        <v>0</v>
      </c>
      <c r="H85" s="39">
        <v>0</v>
      </c>
      <c r="I85" s="146">
        <v>0</v>
      </c>
      <c r="J85" s="39">
        <v>0</v>
      </c>
      <c r="K85" s="157">
        <f>SUM(K87:K91)</f>
        <v>10</v>
      </c>
      <c r="L85" s="39">
        <f>K85/F85*100</f>
        <v>100</v>
      </c>
      <c r="M85" s="83">
        <f>K85</f>
        <v>10</v>
      </c>
      <c r="N85" s="51">
        <f>M85/F85*100</f>
        <v>100</v>
      </c>
      <c r="O85" s="246"/>
    </row>
    <row r="86" spans="1:15" ht="18" customHeight="1" x14ac:dyDescent="0.25">
      <c r="A86" s="218"/>
      <c r="B86" s="221"/>
      <c r="C86" s="221"/>
      <c r="D86" s="221"/>
      <c r="E86" s="7" t="s">
        <v>10</v>
      </c>
      <c r="F86" s="143"/>
      <c r="G86" s="49"/>
      <c r="H86" s="49"/>
      <c r="I86" s="143"/>
      <c r="J86" s="49"/>
      <c r="K86" s="143"/>
      <c r="L86" s="49"/>
      <c r="M86" s="49"/>
      <c r="N86" s="49"/>
      <c r="O86" s="247"/>
    </row>
    <row r="87" spans="1:15" ht="30.75" customHeight="1" x14ac:dyDescent="0.25">
      <c r="A87" s="218"/>
      <c r="B87" s="221"/>
      <c r="C87" s="221"/>
      <c r="D87" s="221"/>
      <c r="E87" s="8" t="s">
        <v>11</v>
      </c>
      <c r="F87" s="144">
        <v>0</v>
      </c>
      <c r="G87" s="49"/>
      <c r="H87" s="49"/>
      <c r="I87" s="143"/>
      <c r="J87" s="49"/>
      <c r="K87" s="143"/>
      <c r="L87" s="49"/>
      <c r="M87" s="49"/>
      <c r="N87" s="49"/>
      <c r="O87" s="247"/>
    </row>
    <row r="88" spans="1:15" ht="26.25" customHeight="1" x14ac:dyDescent="0.25">
      <c r="A88" s="218"/>
      <c r="B88" s="221"/>
      <c r="C88" s="221"/>
      <c r="D88" s="221"/>
      <c r="E88" s="102" t="s">
        <v>12</v>
      </c>
      <c r="F88" s="146">
        <v>0</v>
      </c>
      <c r="G88" s="83"/>
      <c r="H88" s="49"/>
      <c r="I88" s="146"/>
      <c r="J88" s="49"/>
      <c r="K88" s="146"/>
      <c r="L88" s="49"/>
      <c r="M88" s="83"/>
      <c r="N88" s="49"/>
      <c r="O88" s="247"/>
    </row>
    <row r="89" spans="1:15" ht="24" customHeight="1" x14ac:dyDescent="0.25">
      <c r="A89" s="218"/>
      <c r="B89" s="221"/>
      <c r="C89" s="221"/>
      <c r="D89" s="221"/>
      <c r="E89" s="10" t="s">
        <v>13</v>
      </c>
      <c r="F89" s="144">
        <v>0</v>
      </c>
      <c r="G89" s="49"/>
      <c r="H89" s="49"/>
      <c r="I89" s="143"/>
      <c r="J89" s="49"/>
      <c r="K89" s="143"/>
      <c r="L89" s="49"/>
      <c r="M89" s="49"/>
      <c r="N89" s="49"/>
      <c r="O89" s="247"/>
    </row>
    <row r="90" spans="1:15" ht="19.5" customHeight="1" x14ac:dyDescent="0.25">
      <c r="A90" s="218"/>
      <c r="B90" s="221"/>
      <c r="C90" s="221"/>
      <c r="D90" s="221"/>
      <c r="E90" s="101" t="s">
        <v>14</v>
      </c>
      <c r="F90" s="146">
        <v>10</v>
      </c>
      <c r="G90" s="87">
        <f>SUM(G93:G97)</f>
        <v>0</v>
      </c>
      <c r="H90" s="39">
        <v>0</v>
      </c>
      <c r="I90" s="146">
        <v>0</v>
      </c>
      <c r="J90" s="49">
        <v>0</v>
      </c>
      <c r="K90" s="146">
        <v>10</v>
      </c>
      <c r="L90" s="39">
        <f>K90/F90*100</f>
        <v>100</v>
      </c>
      <c r="M90" s="83">
        <f>K90</f>
        <v>10</v>
      </c>
      <c r="N90" s="51">
        <f>M90/F90*100</f>
        <v>100</v>
      </c>
      <c r="O90" s="247"/>
    </row>
    <row r="91" spans="1:15" ht="30.75" customHeight="1" x14ac:dyDescent="0.25">
      <c r="A91" s="219"/>
      <c r="B91" s="222"/>
      <c r="C91" s="222"/>
      <c r="D91" s="222"/>
      <c r="E91" s="10" t="s">
        <v>15</v>
      </c>
      <c r="F91" s="144">
        <v>0</v>
      </c>
      <c r="G91" s="49"/>
      <c r="H91" s="49"/>
      <c r="I91" s="143"/>
      <c r="J91" s="49"/>
      <c r="K91" s="143"/>
      <c r="L91" s="49"/>
      <c r="M91" s="49"/>
      <c r="N91" s="49"/>
      <c r="O91" s="248"/>
    </row>
    <row r="92" spans="1:15" ht="20.25" customHeight="1" x14ac:dyDescent="0.25">
      <c r="A92" s="249" t="s">
        <v>163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1"/>
    </row>
    <row r="93" spans="1:15" ht="30" customHeight="1" x14ac:dyDescent="0.25">
      <c r="A93" s="217" t="s">
        <v>57</v>
      </c>
      <c r="B93" s="220" t="s">
        <v>53</v>
      </c>
      <c r="C93" s="220" t="s">
        <v>40</v>
      </c>
      <c r="D93" s="243" t="s">
        <v>40</v>
      </c>
      <c r="E93" s="5" t="s">
        <v>9</v>
      </c>
      <c r="F93" s="146">
        <v>0</v>
      </c>
      <c r="G93" s="83">
        <v>0</v>
      </c>
      <c r="H93" s="39">
        <v>0</v>
      </c>
      <c r="I93" s="146">
        <v>0</v>
      </c>
      <c r="J93" s="39">
        <v>0</v>
      </c>
      <c r="K93" s="146">
        <v>0</v>
      </c>
      <c r="L93" s="39">
        <v>0</v>
      </c>
      <c r="M93" s="83">
        <v>0</v>
      </c>
      <c r="N93" s="39">
        <v>0</v>
      </c>
      <c r="O93" s="265"/>
    </row>
    <row r="94" spans="1:15" ht="19.5" customHeight="1" x14ac:dyDescent="0.25">
      <c r="A94" s="218"/>
      <c r="B94" s="221"/>
      <c r="C94" s="221"/>
      <c r="D94" s="244"/>
      <c r="E94" s="77" t="s">
        <v>10</v>
      </c>
      <c r="F94" s="143"/>
      <c r="G94" s="49"/>
      <c r="H94" s="49"/>
      <c r="I94" s="143"/>
      <c r="J94" s="49"/>
      <c r="K94" s="143"/>
      <c r="L94" s="49"/>
      <c r="M94" s="49"/>
      <c r="N94" s="49"/>
      <c r="O94" s="265"/>
    </row>
    <row r="95" spans="1:15" ht="19.5" customHeight="1" x14ac:dyDescent="0.25">
      <c r="A95" s="218"/>
      <c r="B95" s="221"/>
      <c r="C95" s="221"/>
      <c r="D95" s="244"/>
      <c r="E95" s="8" t="s">
        <v>11</v>
      </c>
      <c r="F95" s="144">
        <v>0</v>
      </c>
      <c r="G95" s="49"/>
      <c r="H95" s="49"/>
      <c r="I95" s="143"/>
      <c r="J95" s="49"/>
      <c r="K95" s="143"/>
      <c r="L95" s="49"/>
      <c r="M95" s="49"/>
      <c r="N95" s="49"/>
      <c r="O95" s="265"/>
    </row>
    <row r="96" spans="1:15" ht="22.5" customHeight="1" x14ac:dyDescent="0.25">
      <c r="A96" s="218"/>
      <c r="B96" s="221"/>
      <c r="C96" s="221"/>
      <c r="D96" s="244"/>
      <c r="E96" s="9" t="s">
        <v>12</v>
      </c>
      <c r="F96" s="146">
        <v>0</v>
      </c>
      <c r="G96" s="83"/>
      <c r="H96" s="49"/>
      <c r="I96" s="146"/>
      <c r="J96" s="49"/>
      <c r="K96" s="146"/>
      <c r="L96" s="49"/>
      <c r="M96" s="83"/>
      <c r="N96" s="49"/>
      <c r="O96" s="265"/>
    </row>
    <row r="97" spans="1:15" ht="38.25" customHeight="1" x14ac:dyDescent="0.25">
      <c r="A97" s="218"/>
      <c r="B97" s="221"/>
      <c r="C97" s="221"/>
      <c r="D97" s="244"/>
      <c r="E97" s="10" t="s">
        <v>13</v>
      </c>
      <c r="F97" s="144">
        <v>0</v>
      </c>
      <c r="G97" s="49"/>
      <c r="H97" s="49"/>
      <c r="I97" s="143"/>
      <c r="J97" s="49"/>
      <c r="K97" s="143"/>
      <c r="L97" s="49"/>
      <c r="M97" s="49"/>
      <c r="N97" s="49"/>
      <c r="O97" s="265"/>
    </row>
    <row r="98" spans="1:15" ht="28.5" customHeight="1" x14ac:dyDescent="0.25">
      <c r="A98" s="218"/>
      <c r="B98" s="221"/>
      <c r="C98" s="221"/>
      <c r="D98" s="244"/>
      <c r="E98" s="8" t="s">
        <v>14</v>
      </c>
      <c r="F98" s="146">
        <v>0</v>
      </c>
      <c r="G98" s="83">
        <v>0</v>
      </c>
      <c r="H98" s="39">
        <v>0</v>
      </c>
      <c r="I98" s="146">
        <v>0</v>
      </c>
      <c r="J98" s="39">
        <v>0</v>
      </c>
      <c r="K98" s="146">
        <v>0</v>
      </c>
      <c r="L98" s="39">
        <v>0</v>
      </c>
      <c r="M98" s="83">
        <v>0</v>
      </c>
      <c r="N98" s="39">
        <v>0</v>
      </c>
      <c r="O98" s="265"/>
    </row>
    <row r="99" spans="1:15" ht="27.75" customHeight="1" x14ac:dyDescent="0.25">
      <c r="A99" s="219"/>
      <c r="B99" s="222"/>
      <c r="C99" s="222"/>
      <c r="D99" s="245"/>
      <c r="E99" s="10" t="s">
        <v>15</v>
      </c>
      <c r="F99" s="144">
        <v>0</v>
      </c>
      <c r="G99" s="49"/>
      <c r="H99" s="49"/>
      <c r="I99" s="143"/>
      <c r="J99" s="49"/>
      <c r="K99" s="143"/>
      <c r="L99" s="49"/>
      <c r="M99" s="49"/>
      <c r="N99" s="49"/>
      <c r="O99" s="265"/>
    </row>
    <row r="100" spans="1:15" ht="22.9" customHeight="1" thickBot="1" x14ac:dyDescent="0.3">
      <c r="A100" s="249" t="s">
        <v>137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1"/>
    </row>
    <row r="101" spans="1:15" ht="15.6" customHeight="1" thickBot="1" x14ac:dyDescent="0.3">
      <c r="A101" s="217" t="s">
        <v>58</v>
      </c>
      <c r="B101" s="217" t="s">
        <v>55</v>
      </c>
      <c r="C101" s="217" t="s">
        <v>167</v>
      </c>
      <c r="D101" s="217" t="s">
        <v>167</v>
      </c>
      <c r="E101" s="5" t="s">
        <v>9</v>
      </c>
      <c r="F101" s="150">
        <v>90</v>
      </c>
      <c r="G101" s="87">
        <f>SUM(G103:G107)</f>
        <v>0</v>
      </c>
      <c r="H101" s="51">
        <v>0</v>
      </c>
      <c r="I101" s="157">
        <f>SUM(I103:I107)</f>
        <v>0</v>
      </c>
      <c r="J101" s="51">
        <v>0</v>
      </c>
      <c r="K101" s="157">
        <f>SUM(K103:K107)</f>
        <v>90</v>
      </c>
      <c r="L101" s="51">
        <f>K101/F101*100</f>
        <v>100</v>
      </c>
      <c r="M101" s="87">
        <f>K101</f>
        <v>90</v>
      </c>
      <c r="N101" s="51">
        <f>M101/F101*100</f>
        <v>100</v>
      </c>
      <c r="O101" s="217"/>
    </row>
    <row r="102" spans="1:15" ht="19.5" customHeight="1" x14ac:dyDescent="0.25">
      <c r="A102" s="218"/>
      <c r="B102" s="218"/>
      <c r="C102" s="218"/>
      <c r="D102" s="218"/>
      <c r="E102" s="36" t="s">
        <v>10</v>
      </c>
      <c r="F102" s="151"/>
      <c r="G102" s="52"/>
      <c r="H102" s="51"/>
      <c r="I102" s="151"/>
      <c r="J102" s="51"/>
      <c r="K102" s="151"/>
      <c r="L102" s="51"/>
      <c r="M102" s="52"/>
      <c r="N102" s="51"/>
      <c r="O102" s="218"/>
    </row>
    <row r="103" spans="1:15" ht="19.5" customHeight="1" x14ac:dyDescent="0.25">
      <c r="A103" s="218"/>
      <c r="B103" s="218"/>
      <c r="C103" s="218"/>
      <c r="D103" s="218"/>
      <c r="E103" s="8" t="s">
        <v>11</v>
      </c>
      <c r="F103" s="144">
        <v>0</v>
      </c>
      <c r="G103" s="49"/>
      <c r="H103" s="51"/>
      <c r="I103" s="143"/>
      <c r="J103" s="51"/>
      <c r="K103" s="143"/>
      <c r="L103" s="51"/>
      <c r="M103" s="49"/>
      <c r="N103" s="51"/>
      <c r="O103" s="218"/>
    </row>
    <row r="104" spans="1:15" ht="20.25" customHeight="1" x14ac:dyDescent="0.25">
      <c r="A104" s="218"/>
      <c r="B104" s="218"/>
      <c r="C104" s="218"/>
      <c r="D104" s="218"/>
      <c r="E104" s="9" t="s">
        <v>12</v>
      </c>
      <c r="F104" s="146">
        <v>0</v>
      </c>
      <c r="G104" s="83"/>
      <c r="H104" s="51"/>
      <c r="I104" s="146"/>
      <c r="J104" s="51"/>
      <c r="K104" s="146"/>
      <c r="L104" s="51"/>
      <c r="M104" s="83"/>
      <c r="N104" s="51"/>
      <c r="O104" s="218"/>
    </row>
    <row r="105" spans="1:15" ht="41.25" customHeight="1" thickBot="1" x14ac:dyDescent="0.3">
      <c r="A105" s="218"/>
      <c r="B105" s="218"/>
      <c r="C105" s="218"/>
      <c r="D105" s="218"/>
      <c r="E105" s="10" t="s">
        <v>13</v>
      </c>
      <c r="F105" s="144">
        <v>0</v>
      </c>
      <c r="G105" s="49"/>
      <c r="H105" s="51"/>
      <c r="I105" s="143"/>
      <c r="J105" s="51"/>
      <c r="K105" s="143"/>
      <c r="L105" s="51"/>
      <c r="M105" s="49"/>
      <c r="N105" s="51"/>
      <c r="O105" s="218"/>
    </row>
    <row r="106" spans="1:15" ht="20.25" customHeight="1" thickBot="1" x14ac:dyDescent="0.3">
      <c r="A106" s="218"/>
      <c r="B106" s="218"/>
      <c r="C106" s="218"/>
      <c r="D106" s="218"/>
      <c r="E106" s="8" t="s">
        <v>14</v>
      </c>
      <c r="F106" s="215">
        <v>90</v>
      </c>
      <c r="G106" s="87">
        <f>SUM(G108:G112)</f>
        <v>0</v>
      </c>
      <c r="H106" s="51">
        <v>0</v>
      </c>
      <c r="I106" s="157">
        <v>0</v>
      </c>
      <c r="J106" s="51">
        <v>0</v>
      </c>
      <c r="K106" s="146">
        <v>90</v>
      </c>
      <c r="L106" s="51">
        <f>K106/F106*100</f>
        <v>100</v>
      </c>
      <c r="M106" s="83">
        <f>K106</f>
        <v>90</v>
      </c>
      <c r="N106" s="51">
        <f>M106/F106*100</f>
        <v>100</v>
      </c>
      <c r="O106" s="218"/>
    </row>
    <row r="107" spans="1:15" ht="40.5" customHeight="1" x14ac:dyDescent="0.25">
      <c r="A107" s="219"/>
      <c r="B107" s="219"/>
      <c r="C107" s="219"/>
      <c r="D107" s="219"/>
      <c r="E107" s="10" t="s">
        <v>15</v>
      </c>
      <c r="F107" s="144">
        <v>0</v>
      </c>
      <c r="G107" s="49"/>
      <c r="H107" s="49"/>
      <c r="I107" s="143"/>
      <c r="J107" s="49"/>
      <c r="K107" s="143"/>
      <c r="L107" s="49"/>
      <c r="M107" s="49"/>
      <c r="N107" s="49"/>
      <c r="O107" s="219"/>
    </row>
    <row r="108" spans="1:15" ht="39" customHeight="1" x14ac:dyDescent="0.25">
      <c r="A108" s="249" t="s">
        <v>138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1"/>
    </row>
    <row r="109" spans="1:15" ht="25.15" customHeight="1" x14ac:dyDescent="0.25">
      <c r="A109" s="217" t="s">
        <v>59</v>
      </c>
      <c r="B109" s="285" t="s">
        <v>104</v>
      </c>
      <c r="C109" s="217" t="s">
        <v>40</v>
      </c>
      <c r="D109" s="217" t="s">
        <v>40</v>
      </c>
      <c r="E109" s="5" t="s">
        <v>9</v>
      </c>
      <c r="F109" s="152">
        <v>0</v>
      </c>
      <c r="G109" s="97">
        <f>SUM(G110:G115)</f>
        <v>0</v>
      </c>
      <c r="H109" s="78">
        <v>0</v>
      </c>
      <c r="I109" s="179">
        <f>SUM(I110:I115)</f>
        <v>0</v>
      </c>
      <c r="J109" s="78">
        <v>0</v>
      </c>
      <c r="K109" s="179">
        <f>SUM(K110:K115)</f>
        <v>0</v>
      </c>
      <c r="L109" s="79">
        <v>0</v>
      </c>
      <c r="M109" s="97">
        <v>0</v>
      </c>
      <c r="N109" s="79">
        <v>0</v>
      </c>
      <c r="O109" s="266" t="s">
        <v>108</v>
      </c>
    </row>
    <row r="110" spans="1:15" ht="18.75" customHeight="1" x14ac:dyDescent="0.25">
      <c r="A110" s="218"/>
      <c r="B110" s="286"/>
      <c r="C110" s="218"/>
      <c r="D110" s="218"/>
      <c r="E110" s="77" t="s">
        <v>10</v>
      </c>
      <c r="F110" s="153"/>
      <c r="G110" s="98"/>
      <c r="H110" s="98"/>
      <c r="I110" s="153"/>
      <c r="J110" s="98"/>
      <c r="K110" s="153"/>
      <c r="L110" s="98"/>
      <c r="M110" s="98"/>
      <c r="N110" s="98"/>
      <c r="O110" s="267"/>
    </row>
    <row r="111" spans="1:15" s="70" customFormat="1" ht="38.25" customHeight="1" x14ac:dyDescent="0.25">
      <c r="A111" s="218"/>
      <c r="B111" s="286"/>
      <c r="C111" s="218"/>
      <c r="D111" s="218"/>
      <c r="E111" s="8" t="s">
        <v>11</v>
      </c>
      <c r="F111" s="154">
        <v>0</v>
      </c>
      <c r="G111" s="78"/>
      <c r="H111" s="78"/>
      <c r="I111" s="154"/>
      <c r="J111" s="78"/>
      <c r="K111" s="154"/>
      <c r="L111" s="78"/>
      <c r="M111" s="78"/>
      <c r="N111" s="78"/>
      <c r="O111" s="267"/>
    </row>
    <row r="112" spans="1:15" s="70" customFormat="1" ht="36" customHeight="1" x14ac:dyDescent="0.25">
      <c r="A112" s="218"/>
      <c r="B112" s="286"/>
      <c r="C112" s="218"/>
      <c r="D112" s="218"/>
      <c r="E112" s="9" t="s">
        <v>12</v>
      </c>
      <c r="F112" s="155">
        <v>0</v>
      </c>
      <c r="G112" s="97">
        <v>0</v>
      </c>
      <c r="H112" s="78">
        <v>0</v>
      </c>
      <c r="I112" s="152">
        <v>0</v>
      </c>
      <c r="J112" s="78">
        <v>0</v>
      </c>
      <c r="K112" s="152">
        <v>0</v>
      </c>
      <c r="L112" s="78">
        <v>0</v>
      </c>
      <c r="M112" s="97">
        <v>0</v>
      </c>
      <c r="N112" s="78">
        <v>0</v>
      </c>
      <c r="O112" s="267"/>
    </row>
    <row r="113" spans="1:15" s="70" customFormat="1" ht="38.25" x14ac:dyDescent="0.25">
      <c r="A113" s="218"/>
      <c r="B113" s="286"/>
      <c r="C113" s="218"/>
      <c r="D113" s="218"/>
      <c r="E113" s="10" t="s">
        <v>13</v>
      </c>
      <c r="F113" s="154">
        <v>0</v>
      </c>
      <c r="G113" s="78"/>
      <c r="H113" s="78"/>
      <c r="I113" s="154"/>
      <c r="J113" s="78"/>
      <c r="K113" s="154"/>
      <c r="L113" s="78"/>
      <c r="M113" s="78"/>
      <c r="N113" s="78"/>
      <c r="O113" s="267"/>
    </row>
    <row r="114" spans="1:15" s="70" customFormat="1" ht="15.75" x14ac:dyDescent="0.25">
      <c r="A114" s="218"/>
      <c r="B114" s="286"/>
      <c r="C114" s="218"/>
      <c r="D114" s="218"/>
      <c r="E114" s="8" t="s">
        <v>14</v>
      </c>
      <c r="F114" s="155">
        <v>0</v>
      </c>
      <c r="G114" s="97">
        <v>0</v>
      </c>
      <c r="H114" s="78">
        <v>0</v>
      </c>
      <c r="I114" s="152">
        <v>0</v>
      </c>
      <c r="J114" s="78">
        <v>0</v>
      </c>
      <c r="K114" s="152">
        <v>0</v>
      </c>
      <c r="L114" s="78">
        <v>0</v>
      </c>
      <c r="M114" s="96">
        <v>0</v>
      </c>
      <c r="N114" s="78">
        <v>0</v>
      </c>
      <c r="O114" s="267"/>
    </row>
    <row r="115" spans="1:15" s="70" customFormat="1" ht="25.5" x14ac:dyDescent="0.25">
      <c r="A115" s="219"/>
      <c r="B115" s="287"/>
      <c r="C115" s="219"/>
      <c r="D115" s="219"/>
      <c r="E115" s="10" t="s">
        <v>15</v>
      </c>
      <c r="F115" s="154">
        <v>0</v>
      </c>
      <c r="G115" s="78"/>
      <c r="H115" s="78"/>
      <c r="I115" s="154"/>
      <c r="J115" s="78"/>
      <c r="K115" s="154"/>
      <c r="L115" s="78"/>
      <c r="M115" s="78"/>
      <c r="N115" s="78"/>
      <c r="O115" s="268"/>
    </row>
    <row r="116" spans="1:15" s="70" customFormat="1" ht="15.75" x14ac:dyDescent="0.25">
      <c r="A116" s="282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4"/>
    </row>
    <row r="117" spans="1:15" s="70" customFormat="1" ht="25.5" x14ac:dyDescent="0.25">
      <c r="A117" s="217"/>
      <c r="B117" s="269" t="s">
        <v>16</v>
      </c>
      <c r="C117" s="217"/>
      <c r="D117" s="217"/>
      <c r="E117" s="14" t="s">
        <v>54</v>
      </c>
      <c r="F117" s="146">
        <f>F75+F19</f>
        <v>316.548</v>
      </c>
      <c r="G117" s="87">
        <f>G109+G101+G93+G85+G51+G59+G43+G35+G27</f>
        <v>17.244</v>
      </c>
      <c r="H117" s="39">
        <f>G117/F117*100</f>
        <v>5.4475150688047309</v>
      </c>
      <c r="I117" s="157">
        <f>I75+I19</f>
        <v>169.488</v>
      </c>
      <c r="J117" s="67">
        <f>I117/F117*100</f>
        <v>53.542590697145457</v>
      </c>
      <c r="K117" s="157">
        <f>K75+K19</f>
        <v>293.53199999999998</v>
      </c>
      <c r="L117" s="67">
        <f>K117/F117*100</f>
        <v>92.729064786383091</v>
      </c>
      <c r="M117" s="83">
        <f>M75+M19</f>
        <v>310.77600000000001</v>
      </c>
      <c r="N117" s="67">
        <f>M117/F117*100</f>
        <v>98.176579855187839</v>
      </c>
      <c r="O117" s="217"/>
    </row>
    <row r="118" spans="1:15" x14ac:dyDescent="0.25">
      <c r="A118" s="218"/>
      <c r="B118" s="270"/>
      <c r="C118" s="218"/>
      <c r="D118" s="218"/>
      <c r="E118" s="71" t="s">
        <v>10</v>
      </c>
      <c r="F118" s="156"/>
      <c r="G118" s="72"/>
      <c r="H118" s="72"/>
      <c r="I118" s="156"/>
      <c r="J118" s="72"/>
      <c r="K118" s="156"/>
      <c r="L118" s="72"/>
      <c r="M118" s="72"/>
      <c r="N118" s="72"/>
      <c r="O118" s="218"/>
    </row>
    <row r="119" spans="1:15" ht="25.5" x14ac:dyDescent="0.25">
      <c r="A119" s="218"/>
      <c r="B119" s="270"/>
      <c r="C119" s="218"/>
      <c r="D119" s="218"/>
      <c r="E119" s="12" t="s">
        <v>11</v>
      </c>
      <c r="F119" s="144">
        <v>0</v>
      </c>
      <c r="G119" s="39">
        <f>G111+G103+G95+G87</f>
        <v>0</v>
      </c>
      <c r="H119" s="73"/>
      <c r="I119" s="143"/>
      <c r="J119" s="73"/>
      <c r="K119" s="143"/>
      <c r="L119" s="73"/>
      <c r="M119" s="49"/>
      <c r="N119" s="73"/>
      <c r="O119" s="218"/>
    </row>
    <row r="120" spans="1:15" ht="38.25" x14ac:dyDescent="0.25">
      <c r="A120" s="218"/>
      <c r="B120" s="270"/>
      <c r="C120" s="218"/>
      <c r="D120" s="218"/>
      <c r="E120" s="12" t="s">
        <v>12</v>
      </c>
      <c r="F120" s="157">
        <f>F78+F22</f>
        <v>0</v>
      </c>
      <c r="G120" s="87">
        <f>G78+G22</f>
        <v>0</v>
      </c>
      <c r="H120" s="39">
        <v>0</v>
      </c>
      <c r="I120" s="157">
        <f>I78+I22</f>
        <v>0</v>
      </c>
      <c r="J120" s="39">
        <v>0</v>
      </c>
      <c r="K120" s="157">
        <f>K78+K22</f>
        <v>0</v>
      </c>
      <c r="L120" s="39">
        <v>0</v>
      </c>
      <c r="M120" s="87">
        <f>M78+M22</f>
        <v>0</v>
      </c>
      <c r="N120" s="39">
        <v>0</v>
      </c>
      <c r="O120" s="218"/>
    </row>
    <row r="121" spans="1:15" ht="38.25" x14ac:dyDescent="0.25">
      <c r="A121" s="218"/>
      <c r="B121" s="270"/>
      <c r="C121" s="218"/>
      <c r="D121" s="218"/>
      <c r="E121" s="12" t="s">
        <v>13</v>
      </c>
      <c r="F121" s="144"/>
      <c r="G121" s="39"/>
      <c r="H121" s="49"/>
      <c r="I121" s="143"/>
      <c r="J121" s="49"/>
      <c r="K121" s="143"/>
      <c r="L121" s="49"/>
      <c r="M121" s="49"/>
      <c r="N121" s="49"/>
      <c r="O121" s="218"/>
    </row>
    <row r="122" spans="1:15" ht="15.75" x14ac:dyDescent="0.25">
      <c r="A122" s="218"/>
      <c r="B122" s="270"/>
      <c r="C122" s="218"/>
      <c r="D122" s="218"/>
      <c r="E122" s="12" t="s">
        <v>14</v>
      </c>
      <c r="F122" s="146">
        <f>F82+F24</f>
        <v>316.548</v>
      </c>
      <c r="G122" s="87">
        <f>G114+G106+G98+G90+G56+G64+G48+G40+G32</f>
        <v>17.244</v>
      </c>
      <c r="H122" s="39">
        <f>G122/F122*100</f>
        <v>5.4475150688047309</v>
      </c>
      <c r="I122" s="157">
        <f>I82+I24</f>
        <v>169.488</v>
      </c>
      <c r="J122" s="39">
        <f>I122/F122*100</f>
        <v>53.542590697145457</v>
      </c>
      <c r="K122" s="157">
        <f>K82+K24</f>
        <v>293.53199999999998</v>
      </c>
      <c r="L122" s="39">
        <f>K122/F122*100</f>
        <v>92.729064786383091</v>
      </c>
      <c r="M122" s="83">
        <f>M82+M24</f>
        <v>310.77600000000001</v>
      </c>
      <c r="N122" s="39">
        <f>M122/F122*100</f>
        <v>98.176579855187839</v>
      </c>
      <c r="O122" s="218"/>
    </row>
    <row r="123" spans="1:15" ht="18.600000000000001" customHeight="1" x14ac:dyDescent="0.25">
      <c r="A123" s="219"/>
      <c r="B123" s="271"/>
      <c r="C123" s="219"/>
      <c r="D123" s="219"/>
      <c r="E123" s="12" t="s">
        <v>15</v>
      </c>
      <c r="F123" s="144"/>
      <c r="G123" s="39"/>
      <c r="H123" s="49"/>
      <c r="I123" s="143"/>
      <c r="J123" s="49"/>
      <c r="K123" s="143"/>
      <c r="L123" s="49"/>
      <c r="M123" s="49"/>
      <c r="N123" s="49"/>
      <c r="O123" s="219"/>
    </row>
    <row r="124" spans="1:15" ht="21.6" customHeight="1" x14ac:dyDescent="0.25">
      <c r="A124" s="35"/>
      <c r="B124" s="104"/>
      <c r="C124" s="105"/>
      <c r="D124" s="105"/>
      <c r="E124" s="106"/>
      <c r="F124" s="158"/>
      <c r="G124" s="107"/>
      <c r="H124" s="108"/>
      <c r="I124" s="180"/>
      <c r="J124" s="108"/>
      <c r="K124" s="180"/>
      <c r="L124" s="108"/>
      <c r="M124" s="116"/>
      <c r="N124" s="108"/>
      <c r="O124" s="115"/>
    </row>
    <row r="125" spans="1:15" ht="21" customHeight="1" x14ac:dyDescent="0.3">
      <c r="A125" s="35"/>
      <c r="B125" s="272" t="s">
        <v>97</v>
      </c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4"/>
    </row>
    <row r="126" spans="1:15" ht="22.5" customHeight="1" thickBot="1" x14ac:dyDescent="0.35">
      <c r="A126" s="35"/>
      <c r="B126" s="275" t="s">
        <v>98</v>
      </c>
      <c r="C126" s="276"/>
      <c r="D126" s="276"/>
      <c r="E126" s="276"/>
      <c r="F126" s="277"/>
      <c r="G126" s="277"/>
      <c r="H126" s="277"/>
      <c r="I126" s="277"/>
      <c r="J126" s="277"/>
      <c r="K126" s="277"/>
      <c r="L126" s="277"/>
      <c r="M126" s="277"/>
      <c r="N126" s="277"/>
      <c r="O126" s="278"/>
    </row>
    <row r="127" spans="1:15" ht="17.25" thickTop="1" thickBot="1" x14ac:dyDescent="0.3">
      <c r="A127" s="217" t="s">
        <v>82</v>
      </c>
      <c r="B127" s="233" t="s">
        <v>89</v>
      </c>
      <c r="C127" s="234"/>
      <c r="D127" s="235"/>
      <c r="E127" s="5" t="s">
        <v>9</v>
      </c>
      <c r="F127" s="159">
        <f>F135+F143+F151+F159+F167+F175+F183+F191+F199</f>
        <v>1725.07429</v>
      </c>
      <c r="G127" s="90">
        <f>G135+G143+G151+G159+G167+G183</f>
        <v>52.261580000000002</v>
      </c>
      <c r="H127" s="81">
        <f>G127/F127*100</f>
        <v>3.0295263399931605</v>
      </c>
      <c r="I127" s="176">
        <f>SUM(I128:I133)</f>
        <v>146.98000000000002</v>
      </c>
      <c r="J127" s="82">
        <f>I127/F127*100</f>
        <v>8.5202127729815054</v>
      </c>
      <c r="K127" s="176">
        <f>SUM(K128:K133)</f>
        <v>1424.7302800000002</v>
      </c>
      <c r="L127" s="82">
        <v>0</v>
      </c>
      <c r="M127" s="90">
        <f>M135+M143+M151+M159+M167+M183</f>
        <v>1548.89375</v>
      </c>
      <c r="N127" s="82">
        <f>M127/F127*100</f>
        <v>89.787075198946937</v>
      </c>
      <c r="O127" s="246"/>
    </row>
    <row r="128" spans="1:15" x14ac:dyDescent="0.25">
      <c r="A128" s="228"/>
      <c r="B128" s="236"/>
      <c r="C128" s="237"/>
      <c r="D128" s="238"/>
      <c r="E128" s="7" t="s">
        <v>10</v>
      </c>
      <c r="F128" s="160"/>
      <c r="G128" s="80"/>
      <c r="H128" s="80"/>
      <c r="I128" s="160"/>
      <c r="J128" s="80"/>
      <c r="K128" s="160"/>
      <c r="L128" s="80"/>
      <c r="M128" s="80"/>
      <c r="N128" s="80"/>
      <c r="O128" s="231"/>
    </row>
    <row r="129" spans="1:15" ht="29.25" customHeight="1" x14ac:dyDescent="0.25">
      <c r="A129" s="228"/>
      <c r="B129" s="236"/>
      <c r="C129" s="237"/>
      <c r="D129" s="238"/>
      <c r="E129" s="8" t="s">
        <v>11</v>
      </c>
      <c r="F129" s="161">
        <v>0</v>
      </c>
      <c r="G129" s="52"/>
      <c r="H129" s="52"/>
      <c r="I129" s="151"/>
      <c r="J129" s="52"/>
      <c r="K129" s="151"/>
      <c r="L129" s="52"/>
      <c r="M129" s="52"/>
      <c r="N129" s="52"/>
      <c r="O129" s="247"/>
    </row>
    <row r="130" spans="1:15" ht="27" customHeight="1" x14ac:dyDescent="0.25">
      <c r="A130" s="228"/>
      <c r="B130" s="236"/>
      <c r="C130" s="237"/>
      <c r="D130" s="238"/>
      <c r="E130" s="9" t="s">
        <v>12</v>
      </c>
      <c r="F130" s="146">
        <f>F138+F146+F162+F170+F154+F186</f>
        <v>0</v>
      </c>
      <c r="G130" s="83">
        <f>G138+G146+G162+G170+G154+G186</f>
        <v>0</v>
      </c>
      <c r="H130" s="49"/>
      <c r="I130" s="146">
        <f>I138+I146+I162+I170+I154+I186</f>
        <v>0</v>
      </c>
      <c r="J130" s="49"/>
      <c r="K130" s="146">
        <f>K138+K146+K162+K170+K154+K186</f>
        <v>0</v>
      </c>
      <c r="L130" s="49"/>
      <c r="M130" s="83">
        <f>M138+M146+M162+M170+M154+M186</f>
        <v>0</v>
      </c>
      <c r="N130" s="49"/>
      <c r="O130" s="247"/>
    </row>
    <row r="131" spans="1:15" ht="21.75" customHeight="1" thickBot="1" x14ac:dyDescent="0.3">
      <c r="A131" s="228"/>
      <c r="B131" s="236"/>
      <c r="C131" s="237"/>
      <c r="D131" s="238"/>
      <c r="E131" s="10" t="s">
        <v>13</v>
      </c>
      <c r="F131" s="144">
        <v>0</v>
      </c>
      <c r="G131" s="49"/>
      <c r="H131" s="49"/>
      <c r="I131" s="143"/>
      <c r="J131" s="49"/>
      <c r="K131" s="143"/>
      <c r="L131" s="49"/>
      <c r="M131" s="49"/>
      <c r="N131" s="49"/>
      <c r="O131" s="247"/>
    </row>
    <row r="132" spans="1:15" ht="19.5" customHeight="1" thickBot="1" x14ac:dyDescent="0.3">
      <c r="A132" s="228"/>
      <c r="B132" s="236"/>
      <c r="C132" s="237"/>
      <c r="D132" s="238"/>
      <c r="E132" s="8" t="s">
        <v>14</v>
      </c>
      <c r="F132" s="162">
        <f>F140+F148+F156+F164+F172+F180+F188+F196+F204</f>
        <v>1725.07429</v>
      </c>
      <c r="G132" s="90">
        <f>G140+G148+G164+G172+G180+G188+G196+G204</f>
        <v>52.261580000000002</v>
      </c>
      <c r="H132" s="68">
        <f>G132/F132*100</f>
        <v>3.0295263399931605</v>
      </c>
      <c r="I132" s="90">
        <f>I140+I148+I156+I164+I172+I180+I188+I196+I204</f>
        <v>146.98000000000002</v>
      </c>
      <c r="J132" s="91">
        <f>I132/F132*100</f>
        <v>8.5202127729815054</v>
      </c>
      <c r="K132" s="90">
        <f>K140+K148+K156+K164+K172+K180+K188+K196+K204</f>
        <v>1424.7302800000002</v>
      </c>
      <c r="L132" s="91">
        <f>L207</f>
        <v>82.589502855555281</v>
      </c>
      <c r="M132" s="91">
        <f>M207</f>
        <v>1697.80159</v>
      </c>
      <c r="N132" s="69">
        <f>M132/F132*100</f>
        <v>98.419041999634686</v>
      </c>
      <c r="O132" s="247"/>
    </row>
    <row r="133" spans="1:15" ht="25.5" x14ac:dyDescent="0.25">
      <c r="A133" s="229"/>
      <c r="B133" s="239"/>
      <c r="C133" s="240"/>
      <c r="D133" s="241"/>
      <c r="E133" s="31" t="s">
        <v>15</v>
      </c>
      <c r="F133" s="144">
        <v>0</v>
      </c>
      <c r="G133" s="49"/>
      <c r="H133" s="49"/>
      <c r="I133" s="143"/>
      <c r="J133" s="49"/>
      <c r="K133" s="143"/>
      <c r="L133" s="49"/>
      <c r="M133" s="49"/>
      <c r="N133" s="49"/>
      <c r="O133" s="248"/>
    </row>
    <row r="134" spans="1:15" x14ac:dyDescent="0.25">
      <c r="A134" s="40"/>
      <c r="B134" s="41"/>
      <c r="C134" s="42"/>
      <c r="D134" s="43"/>
      <c r="E134" s="44"/>
      <c r="F134" s="163"/>
      <c r="G134" s="37"/>
      <c r="H134" s="38"/>
      <c r="I134" s="174"/>
      <c r="J134" s="6"/>
      <c r="K134" s="193"/>
      <c r="L134" s="38"/>
      <c r="M134" s="38"/>
      <c r="N134" s="38"/>
      <c r="O134" s="34"/>
    </row>
    <row r="135" spans="1:15" ht="19.5" customHeight="1" x14ac:dyDescent="0.25">
      <c r="A135" s="217" t="s">
        <v>78</v>
      </c>
      <c r="B135" s="220" t="s">
        <v>29</v>
      </c>
      <c r="C135" s="220" t="s">
        <v>40</v>
      </c>
      <c r="D135" s="220" t="s">
        <v>40</v>
      </c>
      <c r="E135" s="26" t="s">
        <v>9</v>
      </c>
      <c r="F135" s="146">
        <v>0</v>
      </c>
      <c r="G135" s="89">
        <f>G113+G105+G97+G89</f>
        <v>0</v>
      </c>
      <c r="H135" s="54">
        <v>0</v>
      </c>
      <c r="I135" s="181">
        <v>0</v>
      </c>
      <c r="J135" s="49">
        <v>0</v>
      </c>
      <c r="K135" s="181">
        <f>K113+K105+K97+K89</f>
        <v>0</v>
      </c>
      <c r="L135" s="49">
        <v>0</v>
      </c>
      <c r="M135" s="89">
        <f>M113+M105+M97+M89</f>
        <v>0</v>
      </c>
      <c r="N135" s="49">
        <v>0</v>
      </c>
      <c r="O135" s="266"/>
    </row>
    <row r="136" spans="1:15" ht="17.25" customHeight="1" x14ac:dyDescent="0.25">
      <c r="A136" s="218"/>
      <c r="B136" s="221"/>
      <c r="C136" s="221"/>
      <c r="D136" s="221"/>
      <c r="E136" s="16" t="s">
        <v>10</v>
      </c>
      <c r="F136" s="144">
        <v>0</v>
      </c>
      <c r="G136" s="53">
        <v>0</v>
      </c>
      <c r="H136" s="54"/>
      <c r="I136" s="182"/>
      <c r="J136" s="54"/>
      <c r="K136" s="182"/>
      <c r="L136" s="54"/>
      <c r="M136" s="51"/>
      <c r="N136" s="54"/>
      <c r="O136" s="267"/>
    </row>
    <row r="137" spans="1:15" ht="25.5" x14ac:dyDescent="0.25">
      <c r="A137" s="218"/>
      <c r="B137" s="221"/>
      <c r="C137" s="221"/>
      <c r="D137" s="221"/>
      <c r="E137" s="19" t="s">
        <v>11</v>
      </c>
      <c r="F137" s="164">
        <v>0</v>
      </c>
      <c r="G137" s="99">
        <f>G115+G107+G99+G91</f>
        <v>0</v>
      </c>
      <c r="H137" s="58"/>
      <c r="I137" s="183"/>
      <c r="J137" s="58"/>
      <c r="K137" s="183"/>
      <c r="L137" s="58"/>
      <c r="M137" s="59"/>
      <c r="N137" s="58"/>
      <c r="O137" s="267"/>
    </row>
    <row r="138" spans="1:15" ht="38.25" x14ac:dyDescent="0.25">
      <c r="A138" s="218"/>
      <c r="B138" s="221"/>
      <c r="C138" s="221"/>
      <c r="D138" s="221"/>
      <c r="E138" s="11" t="s">
        <v>12</v>
      </c>
      <c r="F138" s="146">
        <v>0</v>
      </c>
      <c r="G138" s="55"/>
      <c r="H138" s="100"/>
      <c r="I138" s="184"/>
      <c r="J138" s="100"/>
      <c r="K138" s="184"/>
      <c r="L138" s="100"/>
      <c r="M138" s="55"/>
      <c r="N138" s="100"/>
      <c r="O138" s="267"/>
    </row>
    <row r="139" spans="1:15" ht="38.25" x14ac:dyDescent="0.25">
      <c r="A139" s="218"/>
      <c r="B139" s="221"/>
      <c r="C139" s="221"/>
      <c r="D139" s="221"/>
      <c r="E139" s="12" t="s">
        <v>13</v>
      </c>
      <c r="F139" s="144">
        <v>0</v>
      </c>
      <c r="G139" s="61"/>
      <c r="H139" s="62"/>
      <c r="I139" s="185"/>
      <c r="J139" s="62"/>
      <c r="K139" s="185"/>
      <c r="L139" s="62"/>
      <c r="M139" s="61"/>
      <c r="N139" s="62"/>
      <c r="O139" s="267"/>
    </row>
    <row r="140" spans="1:15" ht="15.75" x14ac:dyDescent="0.25">
      <c r="A140" s="218"/>
      <c r="B140" s="221"/>
      <c r="C140" s="221"/>
      <c r="D140" s="221"/>
      <c r="E140" s="19" t="s">
        <v>14</v>
      </c>
      <c r="F140" s="146">
        <v>0</v>
      </c>
      <c r="G140" s="83">
        <v>0</v>
      </c>
      <c r="H140" s="39">
        <v>0</v>
      </c>
      <c r="I140" s="167">
        <v>0</v>
      </c>
      <c r="J140" s="49">
        <v>0</v>
      </c>
      <c r="K140" s="146">
        <v>0</v>
      </c>
      <c r="L140" s="49">
        <v>0</v>
      </c>
      <c r="M140" s="83">
        <v>0</v>
      </c>
      <c r="N140" s="49">
        <v>0</v>
      </c>
      <c r="O140" s="267"/>
    </row>
    <row r="141" spans="1:15" ht="25.5" x14ac:dyDescent="0.25">
      <c r="A141" s="219"/>
      <c r="B141" s="222"/>
      <c r="C141" s="222"/>
      <c r="D141" s="222"/>
      <c r="E141" s="12" t="s">
        <v>15</v>
      </c>
      <c r="F141" s="143">
        <v>0</v>
      </c>
      <c r="G141" s="56"/>
      <c r="H141" s="54"/>
      <c r="I141" s="186"/>
      <c r="J141" s="54"/>
      <c r="K141" s="186"/>
      <c r="L141" s="54"/>
      <c r="M141" s="56"/>
      <c r="N141" s="54"/>
      <c r="O141" s="268"/>
    </row>
    <row r="142" spans="1:15" x14ac:dyDescent="0.25">
      <c r="A142" s="249" t="s">
        <v>139</v>
      </c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1"/>
    </row>
    <row r="143" spans="1:15" ht="15.75" x14ac:dyDescent="0.25">
      <c r="A143" s="217" t="s">
        <v>73</v>
      </c>
      <c r="B143" s="254" t="s">
        <v>30</v>
      </c>
      <c r="C143" s="220" t="s">
        <v>35</v>
      </c>
      <c r="D143" s="220" t="s">
        <v>36</v>
      </c>
      <c r="E143" s="26" t="s">
        <v>9</v>
      </c>
      <c r="F143" s="165">
        <v>1556.1662899999999</v>
      </c>
      <c r="G143" s="132">
        <v>52.261580000000002</v>
      </c>
      <c r="H143" s="39">
        <f>G143/F143*100</f>
        <v>3.3583544596638197</v>
      </c>
      <c r="I143" s="146">
        <f>SUM(I144:I149)</f>
        <v>143.08000000000001</v>
      </c>
      <c r="J143" s="39">
        <f>I143/F143*100</f>
        <v>9.1943901445134131</v>
      </c>
      <c r="K143" s="146">
        <f>SUM(K144:K149)</f>
        <v>1318.12544</v>
      </c>
      <c r="L143" s="39">
        <f>K143/F143*100</f>
        <v>84.703379611185397</v>
      </c>
      <c r="M143" s="83">
        <f t="shared" ref="M143" si="1">K143+109.09088+92+9.67743</f>
        <v>1528.89375</v>
      </c>
      <c r="N143" s="39">
        <f>M143/F143*100</f>
        <v>98.247453361812646</v>
      </c>
      <c r="O143" s="265" t="s">
        <v>109</v>
      </c>
    </row>
    <row r="144" spans="1:15" ht="31.15" customHeight="1" x14ac:dyDescent="0.25">
      <c r="A144" s="228"/>
      <c r="B144" s="255"/>
      <c r="C144" s="221"/>
      <c r="D144" s="221"/>
      <c r="E144" s="16" t="s">
        <v>10</v>
      </c>
      <c r="F144" s="166"/>
      <c r="G144" s="63"/>
      <c r="H144" s="63"/>
      <c r="I144" s="166"/>
      <c r="J144" s="63"/>
      <c r="K144" s="166"/>
      <c r="L144" s="63"/>
      <c r="M144" s="83"/>
      <c r="N144" s="64"/>
      <c r="O144" s="265"/>
    </row>
    <row r="145" spans="1:15" ht="25.5" x14ac:dyDescent="0.25">
      <c r="A145" s="228"/>
      <c r="B145" s="255"/>
      <c r="C145" s="221"/>
      <c r="D145" s="221"/>
      <c r="E145" s="19" t="s">
        <v>11</v>
      </c>
      <c r="F145" s="144">
        <v>0</v>
      </c>
      <c r="G145" s="55"/>
      <c r="H145" s="60"/>
      <c r="I145" s="184"/>
      <c r="J145" s="88"/>
      <c r="K145" s="184"/>
      <c r="L145" s="60"/>
      <c r="M145" s="83"/>
      <c r="N145" s="60"/>
      <c r="O145" s="265"/>
    </row>
    <row r="146" spans="1:15" ht="38.25" x14ac:dyDescent="0.25">
      <c r="A146" s="228"/>
      <c r="B146" s="255"/>
      <c r="C146" s="221"/>
      <c r="D146" s="221"/>
      <c r="E146" s="11" t="s">
        <v>12</v>
      </c>
      <c r="F146" s="146">
        <v>0</v>
      </c>
      <c r="G146" s="55"/>
      <c r="H146" s="60"/>
      <c r="I146" s="184"/>
      <c r="J146" s="60"/>
      <c r="K146" s="184"/>
      <c r="L146" s="60"/>
      <c r="M146" s="83"/>
      <c r="N146" s="60"/>
      <c r="O146" s="265"/>
    </row>
    <row r="147" spans="1:15" ht="38.25" x14ac:dyDescent="0.25">
      <c r="A147" s="228"/>
      <c r="B147" s="255"/>
      <c r="C147" s="221"/>
      <c r="D147" s="221"/>
      <c r="E147" s="12" t="s">
        <v>13</v>
      </c>
      <c r="F147" s="144">
        <v>0</v>
      </c>
      <c r="G147" s="61"/>
      <c r="H147" s="62"/>
      <c r="I147" s="185"/>
      <c r="J147" s="62"/>
      <c r="K147" s="185"/>
      <c r="L147" s="62"/>
      <c r="M147" s="83"/>
      <c r="N147" s="62"/>
      <c r="O147" s="265"/>
    </row>
    <row r="148" spans="1:15" ht="15.75" x14ac:dyDescent="0.25">
      <c r="A148" s="228"/>
      <c r="B148" s="255"/>
      <c r="C148" s="221"/>
      <c r="D148" s="221"/>
      <c r="E148" s="19" t="s">
        <v>14</v>
      </c>
      <c r="F148" s="146">
        <v>1556.1662899999999</v>
      </c>
      <c r="G148" s="132">
        <v>52.261580000000002</v>
      </c>
      <c r="H148" s="39">
        <f>G148/F148*100</f>
        <v>3.3583544596638197</v>
      </c>
      <c r="I148" s="146">
        <v>143.08000000000001</v>
      </c>
      <c r="J148" s="39">
        <f>I148/F148*100</f>
        <v>9.1943901445134131</v>
      </c>
      <c r="K148" s="146">
        <f>54.54544+1030.5+90+I148</f>
        <v>1318.12544</v>
      </c>
      <c r="L148" s="39">
        <f>K148/F148*100</f>
        <v>84.703379611185397</v>
      </c>
      <c r="M148" s="83">
        <f>K148+109.09088+92+9.67743</f>
        <v>1528.89375</v>
      </c>
      <c r="N148" s="39">
        <f>M148/F148*100</f>
        <v>98.247453361812646</v>
      </c>
      <c r="O148" s="265"/>
    </row>
    <row r="149" spans="1:15" ht="25.5" x14ac:dyDescent="0.25">
      <c r="A149" s="229"/>
      <c r="B149" s="255"/>
      <c r="C149" s="222"/>
      <c r="D149" s="222"/>
      <c r="E149" s="12" t="s">
        <v>15</v>
      </c>
      <c r="F149" s="144">
        <v>0</v>
      </c>
      <c r="G149" s="56"/>
      <c r="H149" s="54"/>
      <c r="I149" s="186"/>
      <c r="J149" s="54"/>
      <c r="K149" s="186"/>
      <c r="L149" s="54"/>
      <c r="M149" s="56"/>
      <c r="N149" s="54"/>
      <c r="O149" s="265"/>
    </row>
    <row r="150" spans="1:15" ht="55.5" customHeight="1" x14ac:dyDescent="0.25">
      <c r="A150" s="279" t="s">
        <v>153</v>
      </c>
      <c r="B150" s="280"/>
      <c r="C150" s="280"/>
      <c r="D150" s="280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1"/>
    </row>
    <row r="151" spans="1:15" ht="15.75" x14ac:dyDescent="0.25">
      <c r="A151" s="217" t="s">
        <v>74</v>
      </c>
      <c r="B151" s="254" t="s">
        <v>87</v>
      </c>
      <c r="C151" s="220" t="s">
        <v>35</v>
      </c>
      <c r="D151" s="220" t="s">
        <v>36</v>
      </c>
      <c r="E151" s="26" t="s">
        <v>9</v>
      </c>
      <c r="F151" s="146">
        <v>20</v>
      </c>
      <c r="G151" s="83">
        <f>SUM(G153:G157)</f>
        <v>0</v>
      </c>
      <c r="H151" s="39">
        <v>0</v>
      </c>
      <c r="I151" s="146">
        <f>SUM(I152:I157)</f>
        <v>0</v>
      </c>
      <c r="J151" s="39">
        <v>0</v>
      </c>
      <c r="K151" s="146">
        <f>SUM(K152:K157)</f>
        <v>20</v>
      </c>
      <c r="L151" s="39">
        <v>0</v>
      </c>
      <c r="M151" s="83">
        <f>K151</f>
        <v>20</v>
      </c>
      <c r="N151" s="51">
        <f>M151/F151*100</f>
        <v>100</v>
      </c>
      <c r="O151" s="265"/>
    </row>
    <row r="152" spans="1:15" x14ac:dyDescent="0.25">
      <c r="A152" s="228"/>
      <c r="B152" s="255"/>
      <c r="C152" s="221"/>
      <c r="D152" s="221"/>
      <c r="E152" s="16" t="s">
        <v>10</v>
      </c>
      <c r="F152" s="166"/>
      <c r="G152" s="63"/>
      <c r="H152" s="63"/>
      <c r="I152" s="166"/>
      <c r="J152" s="63"/>
      <c r="K152" s="166"/>
      <c r="L152" s="63"/>
      <c r="M152" s="63"/>
      <c r="N152" s="64"/>
      <c r="O152" s="265"/>
    </row>
    <row r="153" spans="1:15" ht="23.25" customHeight="1" x14ac:dyDescent="0.25">
      <c r="A153" s="228"/>
      <c r="B153" s="255"/>
      <c r="C153" s="221"/>
      <c r="D153" s="221"/>
      <c r="E153" s="19" t="s">
        <v>11</v>
      </c>
      <c r="F153" s="144">
        <v>0</v>
      </c>
      <c r="G153" s="55"/>
      <c r="H153" s="60"/>
      <c r="I153" s="184"/>
      <c r="J153" s="60"/>
      <c r="K153" s="167"/>
      <c r="L153" s="60"/>
      <c r="M153" s="55"/>
      <c r="N153" s="60"/>
      <c r="O153" s="265"/>
    </row>
    <row r="154" spans="1:15" ht="38.25" x14ac:dyDescent="0.25">
      <c r="A154" s="228"/>
      <c r="B154" s="255"/>
      <c r="C154" s="221"/>
      <c r="D154" s="221"/>
      <c r="E154" s="11" t="s">
        <v>12</v>
      </c>
      <c r="F154" s="146">
        <v>0</v>
      </c>
      <c r="G154" s="55"/>
      <c r="H154" s="60"/>
      <c r="I154" s="184"/>
      <c r="J154" s="60"/>
      <c r="K154" s="184"/>
      <c r="L154" s="60"/>
      <c r="M154" s="55"/>
      <c r="N154" s="60"/>
      <c r="O154" s="265"/>
    </row>
    <row r="155" spans="1:15" ht="38.25" x14ac:dyDescent="0.25">
      <c r="A155" s="228"/>
      <c r="B155" s="255"/>
      <c r="C155" s="221"/>
      <c r="D155" s="221"/>
      <c r="E155" s="12" t="s">
        <v>13</v>
      </c>
      <c r="F155" s="144">
        <v>0</v>
      </c>
      <c r="G155" s="61"/>
      <c r="H155" s="62"/>
      <c r="I155" s="185"/>
      <c r="J155" s="62"/>
      <c r="K155" s="185"/>
      <c r="L155" s="62"/>
      <c r="M155" s="61"/>
      <c r="N155" s="62"/>
      <c r="O155" s="265"/>
    </row>
    <row r="156" spans="1:15" ht="21.75" customHeight="1" x14ac:dyDescent="0.25">
      <c r="A156" s="228"/>
      <c r="B156" s="255"/>
      <c r="C156" s="221"/>
      <c r="D156" s="221"/>
      <c r="E156" s="19" t="s">
        <v>14</v>
      </c>
      <c r="F156" s="146">
        <v>20</v>
      </c>
      <c r="G156" s="83">
        <v>0</v>
      </c>
      <c r="H156" s="39">
        <v>0</v>
      </c>
      <c r="I156" s="146">
        <v>0</v>
      </c>
      <c r="J156" s="39">
        <f>I156/F156*100</f>
        <v>0</v>
      </c>
      <c r="K156" s="146">
        <v>20</v>
      </c>
      <c r="L156" s="39">
        <f>K156/F156*100</f>
        <v>100</v>
      </c>
      <c r="M156" s="83">
        <f>K156</f>
        <v>20</v>
      </c>
      <c r="N156" s="51">
        <f>M156/F156*100</f>
        <v>100</v>
      </c>
      <c r="O156" s="265"/>
    </row>
    <row r="157" spans="1:15" ht="25.5" x14ac:dyDescent="0.25">
      <c r="A157" s="229"/>
      <c r="B157" s="255"/>
      <c r="C157" s="222"/>
      <c r="D157" s="222"/>
      <c r="E157" s="12" t="s">
        <v>15</v>
      </c>
      <c r="F157" s="144">
        <v>0</v>
      </c>
      <c r="G157" s="56"/>
      <c r="H157" s="54"/>
      <c r="I157" s="186"/>
      <c r="J157" s="54"/>
      <c r="K157" s="186"/>
      <c r="L157" s="54"/>
      <c r="M157" s="84"/>
      <c r="N157" s="54"/>
      <c r="O157" s="265"/>
    </row>
    <row r="158" spans="1:15" x14ac:dyDescent="0.25">
      <c r="A158" s="288" t="s">
        <v>157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90"/>
    </row>
    <row r="159" spans="1:15" ht="15.75" x14ac:dyDescent="0.25">
      <c r="A159" s="217" t="s">
        <v>75</v>
      </c>
      <c r="B159" s="254" t="s">
        <v>88</v>
      </c>
      <c r="C159" s="220" t="s">
        <v>40</v>
      </c>
      <c r="D159" s="243" t="s">
        <v>40</v>
      </c>
      <c r="E159" s="26" t="s">
        <v>9</v>
      </c>
      <c r="F159" s="167">
        <v>0</v>
      </c>
      <c r="G159" s="83">
        <f>SUM(G161:G165)</f>
        <v>0</v>
      </c>
      <c r="H159" s="55">
        <v>0</v>
      </c>
      <c r="I159" s="146">
        <f>SUM(I161:I165)</f>
        <v>0</v>
      </c>
      <c r="J159" s="55">
        <v>0</v>
      </c>
      <c r="K159" s="146">
        <f>SUM(K161:K165)</f>
        <v>0</v>
      </c>
      <c r="L159" s="55">
        <v>0</v>
      </c>
      <c r="M159" s="83">
        <f>SUM(M161:M165)</f>
        <v>0</v>
      </c>
      <c r="N159" s="55">
        <v>0</v>
      </c>
      <c r="O159" s="265"/>
    </row>
    <row r="160" spans="1:15" ht="15" customHeight="1" x14ac:dyDescent="0.25">
      <c r="A160" s="228"/>
      <c r="B160" s="255"/>
      <c r="C160" s="221"/>
      <c r="D160" s="244"/>
      <c r="E160" s="16" t="s">
        <v>10</v>
      </c>
      <c r="F160" s="166"/>
      <c r="G160" s="63"/>
      <c r="H160" s="63"/>
      <c r="I160" s="166"/>
      <c r="J160" s="63"/>
      <c r="K160" s="166"/>
      <c r="L160" s="63"/>
      <c r="M160" s="63"/>
      <c r="N160" s="64"/>
      <c r="O160" s="265"/>
    </row>
    <row r="161" spans="1:15" ht="20.25" customHeight="1" x14ac:dyDescent="0.25">
      <c r="A161" s="228"/>
      <c r="B161" s="255"/>
      <c r="C161" s="221"/>
      <c r="D161" s="244"/>
      <c r="E161" s="19" t="s">
        <v>11</v>
      </c>
      <c r="F161" s="144">
        <v>0</v>
      </c>
      <c r="G161" s="55"/>
      <c r="H161" s="88"/>
      <c r="I161" s="184"/>
      <c r="J161" s="60"/>
      <c r="K161" s="184"/>
      <c r="L161" s="60"/>
      <c r="M161" s="55"/>
      <c r="N161" s="60"/>
      <c r="O161" s="265"/>
    </row>
    <row r="162" spans="1:15" ht="38.25" x14ac:dyDescent="0.25">
      <c r="A162" s="228"/>
      <c r="B162" s="255"/>
      <c r="C162" s="221"/>
      <c r="D162" s="244"/>
      <c r="E162" s="11" t="s">
        <v>12</v>
      </c>
      <c r="F162" s="144">
        <v>0</v>
      </c>
      <c r="G162" s="55"/>
      <c r="H162" s="60"/>
      <c r="I162" s="184"/>
      <c r="J162" s="60"/>
      <c r="K162" s="184"/>
      <c r="L162" s="60"/>
      <c r="M162" s="55"/>
      <c r="N162" s="60"/>
      <c r="O162" s="265"/>
    </row>
    <row r="163" spans="1:15" ht="38.25" x14ac:dyDescent="0.25">
      <c r="A163" s="228"/>
      <c r="B163" s="255"/>
      <c r="C163" s="221"/>
      <c r="D163" s="244"/>
      <c r="E163" s="12" t="s">
        <v>13</v>
      </c>
      <c r="F163" s="144">
        <v>0</v>
      </c>
      <c r="G163" s="61"/>
      <c r="H163" s="62"/>
      <c r="I163" s="185"/>
      <c r="J163" s="62"/>
      <c r="K163" s="185"/>
      <c r="L163" s="62"/>
      <c r="M163" s="61"/>
      <c r="N163" s="62"/>
      <c r="O163" s="265"/>
    </row>
    <row r="164" spans="1:15" ht="15.75" x14ac:dyDescent="0.25">
      <c r="A164" s="228"/>
      <c r="B164" s="255"/>
      <c r="C164" s="221"/>
      <c r="D164" s="244"/>
      <c r="E164" s="19" t="s">
        <v>14</v>
      </c>
      <c r="F164" s="167">
        <v>0</v>
      </c>
      <c r="G164" s="85">
        <v>0</v>
      </c>
      <c r="H164" s="55">
        <v>0</v>
      </c>
      <c r="I164" s="167">
        <v>0</v>
      </c>
      <c r="J164" s="55">
        <v>0</v>
      </c>
      <c r="K164" s="167">
        <v>0</v>
      </c>
      <c r="L164" s="85">
        <v>0</v>
      </c>
      <c r="M164" s="85">
        <v>0</v>
      </c>
      <c r="N164" s="55">
        <v>0</v>
      </c>
      <c r="O164" s="265"/>
    </row>
    <row r="165" spans="1:15" ht="25.5" x14ac:dyDescent="0.25">
      <c r="A165" s="229"/>
      <c r="B165" s="255"/>
      <c r="C165" s="222"/>
      <c r="D165" s="245"/>
      <c r="E165" s="12" t="s">
        <v>15</v>
      </c>
      <c r="F165" s="144">
        <v>0</v>
      </c>
      <c r="G165" s="56"/>
      <c r="H165" s="54"/>
      <c r="I165" s="186"/>
      <c r="J165" s="54"/>
      <c r="K165" s="186"/>
      <c r="L165" s="54"/>
      <c r="M165" s="56"/>
      <c r="N165" s="54"/>
      <c r="O165" s="265"/>
    </row>
    <row r="166" spans="1:15" x14ac:dyDescent="0.25">
      <c r="A166" s="249" t="s">
        <v>24</v>
      </c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1"/>
    </row>
    <row r="167" spans="1:15" ht="15.75" x14ac:dyDescent="0.25">
      <c r="A167" s="217" t="s">
        <v>76</v>
      </c>
      <c r="B167" s="254" t="s">
        <v>31</v>
      </c>
      <c r="C167" s="220" t="s">
        <v>40</v>
      </c>
      <c r="D167" s="243" t="s">
        <v>40</v>
      </c>
      <c r="E167" s="26" t="s">
        <v>9</v>
      </c>
      <c r="F167" s="165">
        <v>0</v>
      </c>
      <c r="G167" s="83">
        <f>SUM(G169:G173)</f>
        <v>0</v>
      </c>
      <c r="H167" s="39">
        <v>0</v>
      </c>
      <c r="I167" s="146">
        <f>SUM(I169:I173)</f>
        <v>0</v>
      </c>
      <c r="J167" s="60">
        <v>0</v>
      </c>
      <c r="K167" s="146">
        <f>SUM(K169:K173)</f>
        <v>0</v>
      </c>
      <c r="L167" s="60">
        <v>0</v>
      </c>
      <c r="M167" s="83">
        <v>0</v>
      </c>
      <c r="N167" s="60">
        <v>0</v>
      </c>
      <c r="O167" s="265" t="s">
        <v>140</v>
      </c>
    </row>
    <row r="168" spans="1:15" ht="15" customHeight="1" x14ac:dyDescent="0.25">
      <c r="A168" s="228"/>
      <c r="B168" s="255"/>
      <c r="C168" s="221"/>
      <c r="D168" s="244"/>
      <c r="E168" s="16" t="s">
        <v>10</v>
      </c>
      <c r="F168" s="166"/>
      <c r="G168" s="63"/>
      <c r="H168" s="63"/>
      <c r="I168" s="166"/>
      <c r="J168" s="63"/>
      <c r="K168" s="166"/>
      <c r="L168" s="63"/>
      <c r="M168" s="63"/>
      <c r="N168" s="64"/>
      <c r="O168" s="265"/>
    </row>
    <row r="169" spans="1:15" ht="37.5" customHeight="1" x14ac:dyDescent="0.25">
      <c r="A169" s="228"/>
      <c r="B169" s="255"/>
      <c r="C169" s="221"/>
      <c r="D169" s="244"/>
      <c r="E169" s="19" t="s">
        <v>11</v>
      </c>
      <c r="F169" s="168">
        <v>0</v>
      </c>
      <c r="G169" s="133">
        <f>SUM(G171:G183)</f>
        <v>0</v>
      </c>
      <c r="H169" s="55">
        <v>0</v>
      </c>
      <c r="I169" s="170"/>
      <c r="J169" s="55">
        <v>0</v>
      </c>
      <c r="K169" s="170"/>
      <c r="L169" s="55">
        <v>0</v>
      </c>
      <c r="M169" s="133">
        <v>0</v>
      </c>
      <c r="N169" s="55">
        <v>0</v>
      </c>
      <c r="O169" s="265"/>
    </row>
    <row r="170" spans="1:15" ht="38.25" x14ac:dyDescent="0.25">
      <c r="A170" s="228"/>
      <c r="B170" s="255"/>
      <c r="C170" s="221"/>
      <c r="D170" s="244"/>
      <c r="E170" s="11" t="s">
        <v>12</v>
      </c>
      <c r="F170" s="144">
        <v>0</v>
      </c>
      <c r="G170" s="55"/>
      <c r="H170" s="60"/>
      <c r="I170" s="167"/>
      <c r="J170" s="60"/>
      <c r="K170" s="184"/>
      <c r="L170" s="60"/>
      <c r="M170" s="55"/>
      <c r="N170" s="60"/>
      <c r="O170" s="265"/>
    </row>
    <row r="171" spans="1:15" ht="38.25" x14ac:dyDescent="0.25">
      <c r="A171" s="228"/>
      <c r="B171" s="255"/>
      <c r="C171" s="221"/>
      <c r="D171" s="244"/>
      <c r="E171" s="12" t="s">
        <v>13</v>
      </c>
      <c r="F171" s="144">
        <v>0</v>
      </c>
      <c r="G171" s="61"/>
      <c r="H171" s="62"/>
      <c r="I171" s="185"/>
      <c r="J171" s="73"/>
      <c r="K171" s="185"/>
      <c r="L171" s="62"/>
      <c r="M171" s="61"/>
      <c r="N171" s="73"/>
      <c r="O171" s="265"/>
    </row>
    <row r="172" spans="1:15" ht="15.75" x14ac:dyDescent="0.25">
      <c r="A172" s="228"/>
      <c r="B172" s="255"/>
      <c r="C172" s="221"/>
      <c r="D172" s="244"/>
      <c r="E172" s="19" t="s">
        <v>14</v>
      </c>
      <c r="F172" s="165">
        <v>0</v>
      </c>
      <c r="G172" s="83">
        <v>0</v>
      </c>
      <c r="H172" s="39">
        <v>0</v>
      </c>
      <c r="I172" s="167">
        <v>0</v>
      </c>
      <c r="J172" s="60">
        <v>0</v>
      </c>
      <c r="K172" s="167">
        <v>0</v>
      </c>
      <c r="L172" s="60">
        <v>0</v>
      </c>
      <c r="M172" s="85">
        <v>0</v>
      </c>
      <c r="N172" s="60">
        <v>0</v>
      </c>
      <c r="O172" s="265"/>
    </row>
    <row r="173" spans="1:15" ht="25.5" x14ac:dyDescent="0.25">
      <c r="A173" s="229"/>
      <c r="B173" s="255"/>
      <c r="C173" s="222"/>
      <c r="D173" s="245"/>
      <c r="E173" s="12" t="s">
        <v>15</v>
      </c>
      <c r="F173" s="144">
        <v>0</v>
      </c>
      <c r="G173" s="56"/>
      <c r="H173" s="54"/>
      <c r="I173" s="186"/>
      <c r="J173" s="54"/>
      <c r="K173" s="186"/>
      <c r="L173" s="54"/>
      <c r="M173" s="56"/>
      <c r="N173" s="54"/>
      <c r="O173" s="265"/>
    </row>
    <row r="174" spans="1:15" x14ac:dyDescent="0.25">
      <c r="A174" s="249" t="s">
        <v>24</v>
      </c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1"/>
    </row>
    <row r="175" spans="1:15" ht="15.75" x14ac:dyDescent="0.25">
      <c r="A175" s="217" t="s">
        <v>77</v>
      </c>
      <c r="B175" s="254" t="s">
        <v>119</v>
      </c>
      <c r="C175" s="220" t="s">
        <v>161</v>
      </c>
      <c r="D175" s="220" t="s">
        <v>161</v>
      </c>
      <c r="E175" s="26" t="s">
        <v>9</v>
      </c>
      <c r="F175" s="165">
        <v>3.9</v>
      </c>
      <c r="G175" s="83">
        <f>SUM(G177:G181)</f>
        <v>0</v>
      </c>
      <c r="H175" s="65">
        <v>0</v>
      </c>
      <c r="I175" s="146">
        <v>3.9</v>
      </c>
      <c r="J175" s="65">
        <f>I175/F175*100</f>
        <v>100</v>
      </c>
      <c r="K175" s="146">
        <f>SUM(K177:K181)</f>
        <v>3.9</v>
      </c>
      <c r="L175" s="65">
        <f>K175/F175*100</f>
        <v>100</v>
      </c>
      <c r="M175" s="83">
        <f>SUM(M177:M181)</f>
        <v>3.9</v>
      </c>
      <c r="N175" s="65">
        <f t="shared" ref="N175" si="2">M175/F175*100</f>
        <v>100</v>
      </c>
      <c r="O175" s="265"/>
    </row>
    <row r="176" spans="1:15" x14ac:dyDescent="0.25">
      <c r="A176" s="228"/>
      <c r="B176" s="255"/>
      <c r="C176" s="221"/>
      <c r="D176" s="221"/>
      <c r="E176" s="16" t="s">
        <v>10</v>
      </c>
      <c r="F176" s="166"/>
      <c r="G176" s="63"/>
      <c r="H176" s="63"/>
      <c r="I176" s="166"/>
      <c r="J176" s="63"/>
      <c r="K176" s="166"/>
      <c r="L176" s="63"/>
      <c r="M176" s="63"/>
      <c r="N176" s="65"/>
      <c r="O176" s="265"/>
    </row>
    <row r="177" spans="1:15" s="70" customFormat="1" ht="25.5" customHeight="1" x14ac:dyDescent="0.25">
      <c r="A177" s="228"/>
      <c r="B177" s="255"/>
      <c r="C177" s="221"/>
      <c r="D177" s="221"/>
      <c r="E177" s="19" t="s">
        <v>11</v>
      </c>
      <c r="F177" s="144">
        <v>0</v>
      </c>
      <c r="G177" s="55"/>
      <c r="H177" s="60"/>
      <c r="I177" s="184"/>
      <c r="J177" s="60"/>
      <c r="K177" s="184"/>
      <c r="L177" s="60"/>
      <c r="M177" s="55"/>
      <c r="N177" s="65"/>
      <c r="O177" s="265"/>
    </row>
    <row r="178" spans="1:15" s="70" customFormat="1" ht="33" customHeight="1" x14ac:dyDescent="0.25">
      <c r="A178" s="228"/>
      <c r="B178" s="255"/>
      <c r="C178" s="221"/>
      <c r="D178" s="221"/>
      <c r="E178" s="11" t="s">
        <v>12</v>
      </c>
      <c r="F178" s="144">
        <v>0</v>
      </c>
      <c r="G178" s="55"/>
      <c r="H178" s="60"/>
      <c r="I178" s="184"/>
      <c r="J178" s="60"/>
      <c r="K178" s="184"/>
      <c r="L178" s="60"/>
      <c r="M178" s="55"/>
      <c r="N178" s="65"/>
      <c r="O178" s="265"/>
    </row>
    <row r="179" spans="1:15" s="70" customFormat="1" ht="38.25" x14ac:dyDescent="0.25">
      <c r="A179" s="228"/>
      <c r="B179" s="255"/>
      <c r="C179" s="221"/>
      <c r="D179" s="221"/>
      <c r="E179" s="12" t="s">
        <v>13</v>
      </c>
      <c r="F179" s="144">
        <v>0</v>
      </c>
      <c r="G179" s="61"/>
      <c r="H179" s="62"/>
      <c r="I179" s="185"/>
      <c r="J179" s="62"/>
      <c r="K179" s="185"/>
      <c r="L179" s="62"/>
      <c r="M179" s="61"/>
      <c r="N179" s="65"/>
      <c r="O179" s="265"/>
    </row>
    <row r="180" spans="1:15" s="70" customFormat="1" ht="15.75" x14ac:dyDescent="0.25">
      <c r="A180" s="228"/>
      <c r="B180" s="255"/>
      <c r="C180" s="221"/>
      <c r="D180" s="221"/>
      <c r="E180" s="19" t="s">
        <v>14</v>
      </c>
      <c r="F180" s="165">
        <v>3.9</v>
      </c>
      <c r="G180" s="86">
        <v>0</v>
      </c>
      <c r="H180" s="65">
        <v>0</v>
      </c>
      <c r="I180" s="165">
        <v>3.9</v>
      </c>
      <c r="J180" s="65">
        <f>I180/F180*100</f>
        <v>100</v>
      </c>
      <c r="K180" s="165">
        <f>+I180</f>
        <v>3.9</v>
      </c>
      <c r="L180" s="65">
        <f>K180/F180*100</f>
        <v>100</v>
      </c>
      <c r="M180" s="86">
        <f>K180</f>
        <v>3.9</v>
      </c>
      <c r="N180" s="65">
        <f>M180/F180*100</f>
        <v>100</v>
      </c>
      <c r="O180" s="265"/>
    </row>
    <row r="181" spans="1:15" s="70" customFormat="1" ht="25.5" x14ac:dyDescent="0.25">
      <c r="A181" s="229"/>
      <c r="B181" s="255"/>
      <c r="C181" s="222"/>
      <c r="D181" s="222"/>
      <c r="E181" s="12" t="s">
        <v>15</v>
      </c>
      <c r="F181" s="144">
        <v>0</v>
      </c>
      <c r="G181" s="56"/>
      <c r="H181" s="54"/>
      <c r="I181" s="186"/>
      <c r="J181" s="54"/>
      <c r="K181" s="186"/>
      <c r="L181" s="54"/>
      <c r="M181" s="56"/>
      <c r="N181" s="54"/>
      <c r="O181" s="265"/>
    </row>
    <row r="182" spans="1:15" s="70" customFormat="1" ht="30.6" customHeight="1" x14ac:dyDescent="0.25">
      <c r="A182" s="249" t="s">
        <v>158</v>
      </c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1"/>
    </row>
    <row r="183" spans="1:15" ht="15.75" x14ac:dyDescent="0.25">
      <c r="A183" s="217" t="s">
        <v>110</v>
      </c>
      <c r="B183" s="254" t="s">
        <v>83</v>
      </c>
      <c r="C183" s="220" t="s">
        <v>38</v>
      </c>
      <c r="D183" s="220" t="s">
        <v>38</v>
      </c>
      <c r="E183" s="26" t="s">
        <v>9</v>
      </c>
      <c r="F183" s="165">
        <v>0</v>
      </c>
      <c r="G183" s="83">
        <f>SUM(G185:G189)</f>
        <v>0</v>
      </c>
      <c r="H183" s="65">
        <v>0</v>
      </c>
      <c r="I183" s="146">
        <f>SUM(I185:I189)</f>
        <v>0</v>
      </c>
      <c r="J183" s="65">
        <v>0</v>
      </c>
      <c r="K183" s="146">
        <f>SUM(K185:K189)</f>
        <v>0</v>
      </c>
      <c r="L183" s="65">
        <v>0</v>
      </c>
      <c r="M183" s="83">
        <f>SUM(M185:M189)</f>
        <v>0</v>
      </c>
      <c r="N183" s="65">
        <v>0</v>
      </c>
      <c r="O183" s="265" t="s">
        <v>101</v>
      </c>
    </row>
    <row r="184" spans="1:15" x14ac:dyDescent="0.25">
      <c r="A184" s="228"/>
      <c r="B184" s="255"/>
      <c r="C184" s="221"/>
      <c r="D184" s="221"/>
      <c r="E184" s="16" t="s">
        <v>10</v>
      </c>
      <c r="F184" s="166"/>
      <c r="G184" s="63"/>
      <c r="H184" s="63"/>
      <c r="I184" s="166"/>
      <c r="J184" s="63"/>
      <c r="K184" s="166"/>
      <c r="L184" s="63"/>
      <c r="M184" s="63"/>
      <c r="N184" s="64"/>
      <c r="O184" s="265"/>
    </row>
    <row r="185" spans="1:15" s="70" customFormat="1" ht="32.25" customHeight="1" x14ac:dyDescent="0.25">
      <c r="A185" s="228"/>
      <c r="B185" s="255"/>
      <c r="C185" s="221"/>
      <c r="D185" s="221"/>
      <c r="E185" s="19" t="s">
        <v>11</v>
      </c>
      <c r="F185" s="144">
        <v>0</v>
      </c>
      <c r="G185" s="55"/>
      <c r="H185" s="60"/>
      <c r="I185" s="184"/>
      <c r="J185" s="60"/>
      <c r="K185" s="184"/>
      <c r="L185" s="60"/>
      <c r="M185" s="55"/>
      <c r="N185" s="60"/>
      <c r="O185" s="265"/>
    </row>
    <row r="186" spans="1:15" s="70" customFormat="1" ht="31.5" customHeight="1" x14ac:dyDescent="0.25">
      <c r="A186" s="228"/>
      <c r="B186" s="255"/>
      <c r="C186" s="221"/>
      <c r="D186" s="221"/>
      <c r="E186" s="11" t="s">
        <v>12</v>
      </c>
      <c r="F186" s="144">
        <v>0</v>
      </c>
      <c r="G186" s="55"/>
      <c r="H186" s="60"/>
      <c r="I186" s="184"/>
      <c r="J186" s="60"/>
      <c r="K186" s="184"/>
      <c r="L186" s="60"/>
      <c r="M186" s="55"/>
      <c r="N186" s="60"/>
      <c r="O186" s="265"/>
    </row>
    <row r="187" spans="1:15" s="70" customFormat="1" ht="38.25" x14ac:dyDescent="0.25">
      <c r="A187" s="228"/>
      <c r="B187" s="255"/>
      <c r="C187" s="221"/>
      <c r="D187" s="221"/>
      <c r="E187" s="12" t="s">
        <v>13</v>
      </c>
      <c r="F187" s="144">
        <v>0</v>
      </c>
      <c r="G187" s="61"/>
      <c r="H187" s="62"/>
      <c r="I187" s="185"/>
      <c r="J187" s="62"/>
      <c r="K187" s="185"/>
      <c r="L187" s="62"/>
      <c r="M187" s="61"/>
      <c r="N187" s="62"/>
      <c r="O187" s="265"/>
    </row>
    <row r="188" spans="1:15" s="70" customFormat="1" ht="15.75" x14ac:dyDescent="0.25">
      <c r="A188" s="228"/>
      <c r="B188" s="255"/>
      <c r="C188" s="221"/>
      <c r="D188" s="221"/>
      <c r="E188" s="19" t="s">
        <v>14</v>
      </c>
      <c r="F188" s="165">
        <v>0</v>
      </c>
      <c r="G188" s="86">
        <v>0</v>
      </c>
      <c r="H188" s="65">
        <v>0</v>
      </c>
      <c r="I188" s="165">
        <v>0</v>
      </c>
      <c r="J188" s="65">
        <v>0</v>
      </c>
      <c r="K188" s="165">
        <v>0</v>
      </c>
      <c r="L188" s="65">
        <v>0</v>
      </c>
      <c r="M188" s="86">
        <v>0</v>
      </c>
      <c r="N188" s="65">
        <v>0</v>
      </c>
      <c r="O188" s="265"/>
    </row>
    <row r="189" spans="1:15" s="70" customFormat="1" ht="25.5" x14ac:dyDescent="0.25">
      <c r="A189" s="229"/>
      <c r="B189" s="255"/>
      <c r="C189" s="222"/>
      <c r="D189" s="222"/>
      <c r="E189" s="12" t="s">
        <v>15</v>
      </c>
      <c r="F189" s="144">
        <v>0</v>
      </c>
      <c r="G189" s="56"/>
      <c r="H189" s="54"/>
      <c r="I189" s="186"/>
      <c r="J189" s="54"/>
      <c r="K189" s="186"/>
      <c r="L189" s="54"/>
      <c r="M189" s="56"/>
      <c r="N189" s="54"/>
      <c r="O189" s="265"/>
    </row>
    <row r="190" spans="1:15" s="70" customFormat="1" x14ac:dyDescent="0.25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1"/>
    </row>
    <row r="191" spans="1:15" ht="15.75" x14ac:dyDescent="0.25">
      <c r="A191" s="217" t="s">
        <v>120</v>
      </c>
      <c r="B191" s="254" t="s">
        <v>121</v>
      </c>
      <c r="C191" s="220" t="s">
        <v>38</v>
      </c>
      <c r="D191" s="220" t="s">
        <v>168</v>
      </c>
      <c r="E191" s="26" t="s">
        <v>9</v>
      </c>
      <c r="F191" s="165">
        <v>137.50800000000001</v>
      </c>
      <c r="G191" s="83">
        <f>SUM(G193:G197)</f>
        <v>0</v>
      </c>
      <c r="H191" s="65">
        <v>0</v>
      </c>
      <c r="I191" s="146">
        <f>SUM(I193:I197)</f>
        <v>0</v>
      </c>
      <c r="J191" s="65">
        <v>0</v>
      </c>
      <c r="K191" s="146">
        <f>SUM(K193:K197)</f>
        <v>82.704840000000004</v>
      </c>
      <c r="L191" s="65">
        <f>K191/F191*100</f>
        <v>60.145475172353599</v>
      </c>
      <c r="M191" s="83">
        <f>SUM(M193:M197)</f>
        <v>137.50783999999999</v>
      </c>
      <c r="N191" s="65">
        <f t="shared" ref="N191" si="3">M191/F191*100</f>
        <v>99.999883643133472</v>
      </c>
      <c r="O191" s="265"/>
    </row>
    <row r="192" spans="1:15" x14ac:dyDescent="0.25">
      <c r="A192" s="228"/>
      <c r="B192" s="255"/>
      <c r="C192" s="221"/>
      <c r="D192" s="221"/>
      <c r="E192" s="16" t="s">
        <v>10</v>
      </c>
      <c r="F192" s="166"/>
      <c r="G192" s="63"/>
      <c r="H192" s="63"/>
      <c r="I192" s="166"/>
      <c r="J192" s="63"/>
      <c r="K192" s="166"/>
      <c r="L192" s="63"/>
      <c r="M192" s="63"/>
      <c r="N192" s="65"/>
      <c r="O192" s="265"/>
    </row>
    <row r="193" spans="1:15" s="70" customFormat="1" ht="30.75" customHeight="1" x14ac:dyDescent="0.25">
      <c r="A193" s="228"/>
      <c r="B193" s="255"/>
      <c r="C193" s="221"/>
      <c r="D193" s="221"/>
      <c r="E193" s="19" t="s">
        <v>11</v>
      </c>
      <c r="F193" s="144">
        <v>0</v>
      </c>
      <c r="G193" s="55"/>
      <c r="H193" s="60"/>
      <c r="I193" s="184"/>
      <c r="J193" s="60"/>
      <c r="K193" s="184"/>
      <c r="L193" s="60"/>
      <c r="M193" s="55"/>
      <c r="N193" s="65"/>
      <c r="O193" s="265"/>
    </row>
    <row r="194" spans="1:15" s="70" customFormat="1" ht="29.25" customHeight="1" x14ac:dyDescent="0.25">
      <c r="A194" s="228"/>
      <c r="B194" s="255"/>
      <c r="C194" s="221"/>
      <c r="D194" s="221"/>
      <c r="E194" s="11" t="s">
        <v>12</v>
      </c>
      <c r="F194" s="144">
        <v>0</v>
      </c>
      <c r="G194" s="55"/>
      <c r="H194" s="60"/>
      <c r="I194" s="184"/>
      <c r="J194" s="60"/>
      <c r="K194" s="184"/>
      <c r="L194" s="60"/>
      <c r="M194" s="55"/>
      <c r="N194" s="65"/>
      <c r="O194" s="265"/>
    </row>
    <row r="195" spans="1:15" s="70" customFormat="1" ht="38.25" x14ac:dyDescent="0.25">
      <c r="A195" s="228"/>
      <c r="B195" s="255"/>
      <c r="C195" s="221"/>
      <c r="D195" s="221"/>
      <c r="E195" s="12" t="s">
        <v>13</v>
      </c>
      <c r="F195" s="144">
        <v>0</v>
      </c>
      <c r="G195" s="61"/>
      <c r="H195" s="62"/>
      <c r="I195" s="185"/>
      <c r="J195" s="62"/>
      <c r="K195" s="185"/>
      <c r="L195" s="62"/>
      <c r="M195" s="61"/>
      <c r="N195" s="65"/>
      <c r="O195" s="265"/>
    </row>
    <row r="196" spans="1:15" s="70" customFormat="1" ht="15.75" x14ac:dyDescent="0.25">
      <c r="A196" s="228"/>
      <c r="B196" s="255"/>
      <c r="C196" s="221"/>
      <c r="D196" s="221"/>
      <c r="E196" s="19" t="s">
        <v>14</v>
      </c>
      <c r="F196" s="165">
        <v>137.50800000000001</v>
      </c>
      <c r="G196" s="86">
        <v>0</v>
      </c>
      <c r="H196" s="65">
        <v>0</v>
      </c>
      <c r="I196" s="165">
        <v>0</v>
      </c>
      <c r="J196" s="65">
        <v>0</v>
      </c>
      <c r="K196" s="165">
        <v>82.704840000000004</v>
      </c>
      <c r="L196" s="65">
        <f>K196/F196*100</f>
        <v>60.145475172353599</v>
      </c>
      <c r="M196" s="86">
        <f>K196+54.803</f>
        <v>137.50783999999999</v>
      </c>
      <c r="N196" s="65">
        <f>M196/F196*100</f>
        <v>99.999883643133472</v>
      </c>
      <c r="O196" s="265"/>
    </row>
    <row r="197" spans="1:15" s="70" customFormat="1" ht="25.5" x14ac:dyDescent="0.25">
      <c r="A197" s="229"/>
      <c r="B197" s="255"/>
      <c r="C197" s="222"/>
      <c r="D197" s="222"/>
      <c r="E197" s="12" t="s">
        <v>15</v>
      </c>
      <c r="F197" s="144">
        <v>0</v>
      </c>
      <c r="G197" s="56"/>
      <c r="H197" s="54"/>
      <c r="I197" s="186"/>
      <c r="J197" s="54"/>
      <c r="K197" s="186"/>
      <c r="L197" s="54"/>
      <c r="M197" s="56"/>
      <c r="N197" s="54"/>
      <c r="O197" s="265"/>
    </row>
    <row r="198" spans="1:15" s="70" customFormat="1" x14ac:dyDescent="0.25">
      <c r="A198" s="249" t="s">
        <v>151</v>
      </c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1"/>
    </row>
    <row r="199" spans="1:15" s="70" customFormat="1" ht="15.6" customHeight="1" x14ac:dyDescent="0.25">
      <c r="A199" s="217" t="s">
        <v>122</v>
      </c>
      <c r="B199" s="220" t="s">
        <v>111</v>
      </c>
      <c r="C199" s="220" t="s">
        <v>38</v>
      </c>
      <c r="D199" s="220" t="s">
        <v>38</v>
      </c>
      <c r="E199" s="26" t="s">
        <v>9</v>
      </c>
      <c r="F199" s="165">
        <v>7.5</v>
      </c>
      <c r="G199" s="83">
        <f>SUM(G201:G205)</f>
        <v>0</v>
      </c>
      <c r="H199" s="65">
        <v>0</v>
      </c>
      <c r="I199" s="146">
        <f>SUM(I201:I205)</f>
        <v>0</v>
      </c>
      <c r="J199" s="65">
        <v>0</v>
      </c>
      <c r="K199" s="146">
        <f>SUM(K201:K205)</f>
        <v>0</v>
      </c>
      <c r="L199" s="65">
        <v>0</v>
      </c>
      <c r="M199" s="83">
        <f>SUM(M201:M205)</f>
        <v>7.5</v>
      </c>
      <c r="N199" s="65">
        <f t="shared" ref="N199" si="4">M199/F199*100</f>
        <v>100</v>
      </c>
      <c r="O199" s="266"/>
    </row>
    <row r="200" spans="1:15" s="70" customFormat="1" ht="16.5" customHeight="1" x14ac:dyDescent="0.25">
      <c r="A200" s="218"/>
      <c r="B200" s="221"/>
      <c r="C200" s="221"/>
      <c r="D200" s="221"/>
      <c r="E200" s="16" t="s">
        <v>10</v>
      </c>
      <c r="F200" s="166"/>
      <c r="G200" s="63"/>
      <c r="H200" s="63"/>
      <c r="I200" s="166"/>
      <c r="J200" s="63"/>
      <c r="K200" s="166"/>
      <c r="L200" s="63"/>
      <c r="M200" s="63"/>
      <c r="N200" s="65"/>
      <c r="O200" s="267"/>
    </row>
    <row r="201" spans="1:15" ht="24" customHeight="1" x14ac:dyDescent="0.25">
      <c r="A201" s="218"/>
      <c r="B201" s="221"/>
      <c r="C201" s="221"/>
      <c r="D201" s="221"/>
      <c r="E201" s="19" t="s">
        <v>11</v>
      </c>
      <c r="F201" s="144">
        <v>0</v>
      </c>
      <c r="G201" s="55"/>
      <c r="H201" s="60"/>
      <c r="I201" s="184"/>
      <c r="J201" s="60"/>
      <c r="K201" s="184"/>
      <c r="L201" s="60"/>
      <c r="M201" s="55"/>
      <c r="N201" s="65"/>
      <c r="O201" s="267"/>
    </row>
    <row r="202" spans="1:15" ht="24" customHeight="1" x14ac:dyDescent="0.25">
      <c r="A202" s="218"/>
      <c r="B202" s="221"/>
      <c r="C202" s="221"/>
      <c r="D202" s="221"/>
      <c r="E202" s="11" t="s">
        <v>12</v>
      </c>
      <c r="F202" s="144">
        <v>0</v>
      </c>
      <c r="G202" s="55"/>
      <c r="H202" s="60"/>
      <c r="I202" s="184"/>
      <c r="J202" s="60"/>
      <c r="K202" s="184"/>
      <c r="L202" s="60"/>
      <c r="M202" s="55"/>
      <c r="N202" s="65"/>
      <c r="O202" s="267"/>
    </row>
    <row r="203" spans="1:15" ht="18.75" customHeight="1" x14ac:dyDescent="0.25">
      <c r="A203" s="218"/>
      <c r="B203" s="221"/>
      <c r="C203" s="221"/>
      <c r="D203" s="221"/>
      <c r="E203" s="12" t="s">
        <v>13</v>
      </c>
      <c r="F203" s="144">
        <v>0</v>
      </c>
      <c r="G203" s="61"/>
      <c r="H203" s="62"/>
      <c r="I203" s="185"/>
      <c r="J203" s="62"/>
      <c r="K203" s="185"/>
      <c r="L203" s="62"/>
      <c r="M203" s="61"/>
      <c r="N203" s="65"/>
      <c r="O203" s="267"/>
    </row>
    <row r="204" spans="1:15" ht="18.600000000000001" customHeight="1" x14ac:dyDescent="0.25">
      <c r="A204" s="218"/>
      <c r="B204" s="221"/>
      <c r="C204" s="221"/>
      <c r="D204" s="221"/>
      <c r="E204" s="19" t="s">
        <v>14</v>
      </c>
      <c r="F204" s="165">
        <v>7.5</v>
      </c>
      <c r="G204" s="86">
        <v>0</v>
      </c>
      <c r="H204" s="65">
        <v>0</v>
      </c>
      <c r="I204" s="165">
        <v>0</v>
      </c>
      <c r="J204" s="65">
        <v>0</v>
      </c>
      <c r="K204" s="165">
        <v>0</v>
      </c>
      <c r="L204" s="65">
        <v>0</v>
      </c>
      <c r="M204" s="86">
        <v>7.5</v>
      </c>
      <c r="N204" s="65">
        <f>M204/F204*100</f>
        <v>100</v>
      </c>
      <c r="O204" s="267"/>
    </row>
    <row r="205" spans="1:15" ht="18.600000000000001" customHeight="1" x14ac:dyDescent="0.25">
      <c r="A205" s="219"/>
      <c r="B205" s="222"/>
      <c r="C205" s="222"/>
      <c r="D205" s="222"/>
      <c r="E205" s="12" t="s">
        <v>15</v>
      </c>
      <c r="F205" s="144">
        <v>0</v>
      </c>
      <c r="G205" s="56"/>
      <c r="H205" s="54"/>
      <c r="I205" s="186"/>
      <c r="J205" s="54"/>
      <c r="K205" s="186"/>
      <c r="L205" s="54"/>
      <c r="M205" s="56"/>
      <c r="N205" s="54"/>
      <c r="O205" s="268"/>
    </row>
    <row r="206" spans="1:15" ht="14.45" customHeight="1" x14ac:dyDescent="0.25">
      <c r="A206" s="249" t="s">
        <v>159</v>
      </c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</row>
    <row r="207" spans="1:15" ht="27.75" customHeight="1" x14ac:dyDescent="0.25">
      <c r="A207" s="306" t="s">
        <v>17</v>
      </c>
      <c r="B207" s="307"/>
      <c r="C207" s="304"/>
      <c r="D207" s="303"/>
      <c r="E207" s="14" t="s">
        <v>18</v>
      </c>
      <c r="F207" s="165">
        <f>F199+F191+F175+F167+F159+F151+F143+F135</f>
        <v>1725.07429</v>
      </c>
      <c r="G207" s="87">
        <f>G183+G167+G159+G151+G143+G135</f>
        <v>52.261580000000002</v>
      </c>
      <c r="H207" s="39">
        <f>G207/F207*100</f>
        <v>3.0295263399931605</v>
      </c>
      <c r="I207" s="157">
        <f>I199+I191+I183+I175+I167+I159+I151+I143+I135</f>
        <v>146.98000000000002</v>
      </c>
      <c r="J207" s="54">
        <f>I207/F207*100</f>
        <v>8.5202127729815054</v>
      </c>
      <c r="K207" s="157">
        <f>K199+K191+K183+K175+K167+K159+K151+K143+K135</f>
        <v>1424.73028</v>
      </c>
      <c r="L207" s="54">
        <f>K207/F207*100</f>
        <v>82.589502855555281</v>
      </c>
      <c r="M207" s="165">
        <f>M199+M191+M175+M167+M159+M151+M143+M135</f>
        <v>1697.80159</v>
      </c>
      <c r="N207" s="54">
        <f>M207/F207*100</f>
        <v>98.419041999634686</v>
      </c>
      <c r="O207" s="256"/>
    </row>
    <row r="208" spans="1:15" ht="27" hidden="1" customHeight="1" x14ac:dyDescent="0.25">
      <c r="A208" s="308"/>
      <c r="B208" s="309"/>
      <c r="C208" s="305"/>
      <c r="D208" s="303"/>
      <c r="E208" s="16" t="s">
        <v>10</v>
      </c>
      <c r="F208" s="166"/>
      <c r="G208" s="63"/>
      <c r="H208" s="63"/>
      <c r="I208" s="166"/>
      <c r="J208" s="63"/>
      <c r="K208" s="166"/>
      <c r="L208" s="63"/>
      <c r="M208" s="63"/>
      <c r="N208" s="64"/>
      <c r="O208" s="256"/>
    </row>
    <row r="209" spans="1:15" ht="21" customHeight="1" x14ac:dyDescent="0.25">
      <c r="A209" s="308"/>
      <c r="B209" s="309"/>
      <c r="C209" s="305"/>
      <c r="D209" s="303"/>
      <c r="E209" s="19" t="s">
        <v>11</v>
      </c>
      <c r="F209" s="144">
        <v>0</v>
      </c>
      <c r="G209" s="53"/>
      <c r="H209" s="62"/>
      <c r="I209" s="185"/>
      <c r="J209" s="62"/>
      <c r="K209" s="185"/>
      <c r="L209" s="62"/>
      <c r="M209" s="61"/>
      <c r="N209" s="62"/>
      <c r="O209" s="256"/>
    </row>
    <row r="210" spans="1:15" ht="19.5" customHeight="1" x14ac:dyDescent="0.25">
      <c r="A210" s="308"/>
      <c r="B210" s="309"/>
      <c r="C210" s="305"/>
      <c r="D210" s="303"/>
      <c r="E210" s="11" t="s">
        <v>12</v>
      </c>
      <c r="F210" s="144">
        <v>0</v>
      </c>
      <c r="G210" s="53"/>
      <c r="H210" s="49"/>
      <c r="I210" s="143"/>
      <c r="J210" s="49"/>
      <c r="K210" s="146"/>
      <c r="L210" s="49"/>
      <c r="M210" s="49"/>
      <c r="N210" s="49"/>
      <c r="O210" s="256"/>
    </row>
    <row r="211" spans="1:15" ht="15" customHeight="1" x14ac:dyDescent="0.25">
      <c r="A211" s="308"/>
      <c r="B211" s="309"/>
      <c r="C211" s="305"/>
      <c r="D211" s="303"/>
      <c r="E211" s="12" t="s">
        <v>13</v>
      </c>
      <c r="F211" s="144">
        <v>0</v>
      </c>
      <c r="G211" s="53"/>
      <c r="H211" s="54"/>
      <c r="I211" s="186"/>
      <c r="J211" s="54"/>
      <c r="K211" s="186"/>
      <c r="L211" s="54"/>
      <c r="M211" s="56"/>
      <c r="N211" s="54"/>
      <c r="O211" s="256"/>
    </row>
    <row r="212" spans="1:15" ht="18.600000000000001" customHeight="1" x14ac:dyDescent="0.25">
      <c r="A212" s="308"/>
      <c r="B212" s="309"/>
      <c r="C212" s="305"/>
      <c r="D212" s="303"/>
      <c r="E212" s="19" t="s">
        <v>14</v>
      </c>
      <c r="F212" s="165">
        <f>F204+F196+F180+F172+F164+F156+F148+F140</f>
        <v>1725.07429</v>
      </c>
      <c r="G212" s="87">
        <f>G188+G172+G164+G156+G148+G140</f>
        <v>52.261580000000002</v>
      </c>
      <c r="H212" s="39">
        <f>G212/F212*100</f>
        <v>3.0295263399931605</v>
      </c>
      <c r="I212" s="157">
        <f>I204+I196+I188+I180+I172+I164+I156+I148+I140</f>
        <v>146.98000000000002</v>
      </c>
      <c r="J212" s="54">
        <f>I212/F212*100</f>
        <v>8.5202127729815054</v>
      </c>
      <c r="K212" s="157">
        <f>K204+K196+K188+K180+K172+K164+K156+K148+K140</f>
        <v>1424.73028</v>
      </c>
      <c r="L212" s="54">
        <f>K212/F212*100</f>
        <v>82.589502855555281</v>
      </c>
      <c r="M212" s="165">
        <f>M204+M196+M180+M172+M164+M156+M148+M140</f>
        <v>1697.80159</v>
      </c>
      <c r="N212" s="54">
        <f>M212/F212*100</f>
        <v>98.419041999634686</v>
      </c>
      <c r="O212" s="256"/>
    </row>
    <row r="213" spans="1:15" ht="25.5" x14ac:dyDescent="0.25">
      <c r="A213" s="310"/>
      <c r="B213" s="309"/>
      <c r="C213" s="305"/>
      <c r="D213" s="285"/>
      <c r="E213" s="11" t="s">
        <v>15</v>
      </c>
      <c r="F213" s="164">
        <v>0</v>
      </c>
      <c r="G213" s="99"/>
      <c r="H213" s="58"/>
      <c r="I213" s="183"/>
      <c r="J213" s="58"/>
      <c r="K213" s="183"/>
      <c r="L213" s="58"/>
      <c r="M213" s="59"/>
      <c r="N213" s="58"/>
      <c r="O213" s="246"/>
    </row>
    <row r="214" spans="1:15" ht="15" customHeight="1" x14ac:dyDescent="0.25">
      <c r="A214" s="103"/>
      <c r="B214" s="126"/>
      <c r="C214" s="127"/>
      <c r="D214" s="127"/>
      <c r="E214" s="128"/>
      <c r="F214" s="169"/>
      <c r="G214" s="95"/>
      <c r="H214" s="129"/>
      <c r="I214" s="187"/>
      <c r="J214" s="129"/>
      <c r="K214" s="187"/>
      <c r="L214" s="129"/>
      <c r="M214" s="130"/>
      <c r="N214" s="129"/>
      <c r="O214" s="109"/>
    </row>
    <row r="215" spans="1:15" ht="18.75" x14ac:dyDescent="0.25">
      <c r="A215" s="223" t="s">
        <v>99</v>
      </c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6"/>
    </row>
    <row r="216" spans="1:15" ht="27" customHeight="1" x14ac:dyDescent="0.25">
      <c r="A216" s="223" t="s">
        <v>100</v>
      </c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6"/>
    </row>
    <row r="217" spans="1:15" ht="15.75" x14ac:dyDescent="0.25">
      <c r="A217" s="217" t="s">
        <v>32</v>
      </c>
      <c r="B217" s="233" t="s">
        <v>86</v>
      </c>
      <c r="C217" s="257"/>
      <c r="D217" s="258"/>
      <c r="E217" s="26" t="s">
        <v>9</v>
      </c>
      <c r="F217" s="165">
        <v>7.2</v>
      </c>
      <c r="G217" s="87">
        <f>G225+G233+F241</f>
        <v>0</v>
      </c>
      <c r="H217" s="39">
        <v>0</v>
      </c>
      <c r="I217" s="157">
        <f>I225+I233+H241</f>
        <v>7.2</v>
      </c>
      <c r="J217" s="39">
        <v>0</v>
      </c>
      <c r="K217" s="157">
        <f>K225+K233+J241</f>
        <v>7.2</v>
      </c>
      <c r="L217" s="60">
        <f>K217/F217*100</f>
        <v>100</v>
      </c>
      <c r="M217" s="87">
        <f>K217</f>
        <v>7.2</v>
      </c>
      <c r="N217" s="60">
        <v>100</v>
      </c>
      <c r="O217" s="217"/>
    </row>
    <row r="218" spans="1:15" ht="18" customHeight="1" x14ac:dyDescent="0.25">
      <c r="A218" s="228"/>
      <c r="B218" s="259"/>
      <c r="C218" s="260"/>
      <c r="D218" s="261"/>
      <c r="E218" s="16" t="s">
        <v>10</v>
      </c>
      <c r="F218" s="166"/>
      <c r="G218" s="63"/>
      <c r="H218" s="63"/>
      <c r="I218" s="166"/>
      <c r="J218" s="63"/>
      <c r="K218" s="166"/>
      <c r="L218" s="63"/>
      <c r="M218" s="63"/>
      <c r="N218" s="64"/>
      <c r="O218" s="218"/>
    </row>
    <row r="219" spans="1:15" ht="26.25" customHeight="1" x14ac:dyDescent="0.25">
      <c r="A219" s="228"/>
      <c r="B219" s="259"/>
      <c r="C219" s="260"/>
      <c r="D219" s="261"/>
      <c r="E219" s="19" t="s">
        <v>11</v>
      </c>
      <c r="F219" s="144">
        <v>0</v>
      </c>
      <c r="G219" s="55"/>
      <c r="H219" s="60"/>
      <c r="I219" s="184"/>
      <c r="J219" s="60"/>
      <c r="K219" s="184"/>
      <c r="L219" s="60"/>
      <c r="M219" s="55"/>
      <c r="N219" s="60"/>
      <c r="O219" s="218"/>
    </row>
    <row r="220" spans="1:15" ht="21.75" customHeight="1" x14ac:dyDescent="0.25">
      <c r="A220" s="228"/>
      <c r="B220" s="259"/>
      <c r="C220" s="260"/>
      <c r="D220" s="261"/>
      <c r="E220" s="11" t="s">
        <v>12</v>
      </c>
      <c r="F220" s="146">
        <v>0</v>
      </c>
      <c r="G220" s="55"/>
      <c r="H220" s="60"/>
      <c r="I220" s="184"/>
      <c r="J220" s="60"/>
      <c r="K220" s="184"/>
      <c r="L220" s="60"/>
      <c r="M220" s="55"/>
      <c r="N220" s="60"/>
      <c r="O220" s="218"/>
    </row>
    <row r="221" spans="1:15" ht="38.25" x14ac:dyDescent="0.25">
      <c r="A221" s="228"/>
      <c r="B221" s="259"/>
      <c r="C221" s="260"/>
      <c r="D221" s="261"/>
      <c r="E221" s="12" t="s">
        <v>13</v>
      </c>
      <c r="F221" s="144"/>
      <c r="G221" s="61"/>
      <c r="H221" s="62"/>
      <c r="I221" s="185"/>
      <c r="J221" s="62"/>
      <c r="K221" s="185"/>
      <c r="L221" s="62"/>
      <c r="M221" s="61"/>
      <c r="N221" s="62"/>
      <c r="O221" s="218"/>
    </row>
    <row r="222" spans="1:15" ht="15.75" x14ac:dyDescent="0.25">
      <c r="A222" s="228"/>
      <c r="B222" s="259"/>
      <c r="C222" s="260"/>
      <c r="D222" s="261"/>
      <c r="E222" s="19" t="s">
        <v>14</v>
      </c>
      <c r="F222" s="165">
        <v>7.2</v>
      </c>
      <c r="G222" s="87">
        <v>0</v>
      </c>
      <c r="H222" s="39">
        <v>0</v>
      </c>
      <c r="I222" s="146">
        <v>7.2</v>
      </c>
      <c r="J222" s="39">
        <f>I222/F222*100</f>
        <v>100</v>
      </c>
      <c r="K222" s="167">
        <v>7.2</v>
      </c>
      <c r="L222" s="100">
        <v>0</v>
      </c>
      <c r="M222" s="85">
        <f>K222</f>
        <v>7.2</v>
      </c>
      <c r="N222" s="100">
        <v>100</v>
      </c>
      <c r="O222" s="218"/>
    </row>
    <row r="223" spans="1:15" ht="25.5" x14ac:dyDescent="0.25">
      <c r="A223" s="229"/>
      <c r="B223" s="262"/>
      <c r="C223" s="263"/>
      <c r="D223" s="264"/>
      <c r="E223" s="12" t="s">
        <v>15</v>
      </c>
      <c r="F223" s="144">
        <v>0</v>
      </c>
      <c r="G223" s="56"/>
      <c r="H223" s="54"/>
      <c r="I223" s="186"/>
      <c r="J223" s="54"/>
      <c r="K223" s="186"/>
      <c r="L223" s="54"/>
      <c r="M223" s="56"/>
      <c r="N223" s="54"/>
      <c r="O223" s="219"/>
    </row>
    <row r="224" spans="1:15" ht="27" customHeight="1" x14ac:dyDescent="0.25">
      <c r="A224" s="249" t="s">
        <v>24</v>
      </c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1"/>
    </row>
    <row r="225" spans="1:15" ht="15.75" x14ac:dyDescent="0.25">
      <c r="A225" s="217" t="s">
        <v>79</v>
      </c>
      <c r="B225" s="254" t="s">
        <v>84</v>
      </c>
      <c r="C225" s="220" t="s">
        <v>35</v>
      </c>
      <c r="D225" s="220" t="s">
        <v>35</v>
      </c>
      <c r="E225" s="26" t="s">
        <v>9</v>
      </c>
      <c r="F225" s="157">
        <v>0</v>
      </c>
      <c r="G225" s="87">
        <v>0</v>
      </c>
      <c r="H225" s="51">
        <v>0</v>
      </c>
      <c r="I225" s="157">
        <v>0</v>
      </c>
      <c r="J225" s="51">
        <v>0</v>
      </c>
      <c r="K225" s="157">
        <v>0</v>
      </c>
      <c r="L225" s="51">
        <v>0</v>
      </c>
      <c r="M225" s="87">
        <v>0</v>
      </c>
      <c r="N225" s="51">
        <v>0</v>
      </c>
      <c r="O225" s="217" t="s">
        <v>90</v>
      </c>
    </row>
    <row r="226" spans="1:15" ht="21.75" customHeight="1" x14ac:dyDescent="0.25">
      <c r="A226" s="228"/>
      <c r="B226" s="255"/>
      <c r="C226" s="221"/>
      <c r="D226" s="221"/>
      <c r="E226" s="16" t="s">
        <v>10</v>
      </c>
      <c r="F226" s="166"/>
      <c r="G226" s="63"/>
      <c r="H226" s="63"/>
      <c r="I226" s="166"/>
      <c r="J226" s="63"/>
      <c r="K226" s="166"/>
      <c r="L226" s="63"/>
      <c r="M226" s="63"/>
      <c r="N226" s="64"/>
      <c r="O226" s="218"/>
    </row>
    <row r="227" spans="1:15" ht="21" customHeight="1" x14ac:dyDescent="0.25">
      <c r="A227" s="228"/>
      <c r="B227" s="255"/>
      <c r="C227" s="221"/>
      <c r="D227" s="221"/>
      <c r="E227" s="19" t="s">
        <v>11</v>
      </c>
      <c r="F227" s="144">
        <v>0</v>
      </c>
      <c r="G227" s="55"/>
      <c r="H227" s="60"/>
      <c r="I227" s="184"/>
      <c r="J227" s="60"/>
      <c r="K227" s="184"/>
      <c r="L227" s="60"/>
      <c r="M227" s="55"/>
      <c r="N227" s="60"/>
      <c r="O227" s="218"/>
    </row>
    <row r="228" spans="1:15" ht="24" customHeight="1" x14ac:dyDescent="0.25">
      <c r="A228" s="228"/>
      <c r="B228" s="255"/>
      <c r="C228" s="221"/>
      <c r="D228" s="221"/>
      <c r="E228" s="11" t="s">
        <v>12</v>
      </c>
      <c r="F228" s="146">
        <v>0</v>
      </c>
      <c r="G228" s="55"/>
      <c r="H228" s="60"/>
      <c r="I228" s="184"/>
      <c r="J228" s="60"/>
      <c r="K228" s="184"/>
      <c r="L228" s="60"/>
      <c r="M228" s="55"/>
      <c r="N228" s="60"/>
      <c r="O228" s="218"/>
    </row>
    <row r="229" spans="1:15" ht="38.25" x14ac:dyDescent="0.25">
      <c r="A229" s="228"/>
      <c r="B229" s="255"/>
      <c r="C229" s="221"/>
      <c r="D229" s="221"/>
      <c r="E229" s="12" t="s">
        <v>13</v>
      </c>
      <c r="F229" s="144">
        <v>0</v>
      </c>
      <c r="G229" s="61"/>
      <c r="H229" s="62"/>
      <c r="I229" s="185"/>
      <c r="J229" s="62"/>
      <c r="K229" s="185"/>
      <c r="L229" s="62"/>
      <c r="M229" s="61"/>
      <c r="N229" s="62"/>
      <c r="O229" s="218"/>
    </row>
    <row r="230" spans="1:15" ht="15.75" x14ac:dyDescent="0.25">
      <c r="A230" s="228"/>
      <c r="B230" s="255"/>
      <c r="C230" s="221"/>
      <c r="D230" s="221"/>
      <c r="E230" s="19" t="s">
        <v>14</v>
      </c>
      <c r="F230" s="157">
        <v>0</v>
      </c>
      <c r="G230" s="87">
        <v>0</v>
      </c>
      <c r="H230" s="51">
        <v>0</v>
      </c>
      <c r="I230" s="157">
        <v>0</v>
      </c>
      <c r="J230" s="51">
        <v>0</v>
      </c>
      <c r="K230" s="157">
        <v>0</v>
      </c>
      <c r="L230" s="51">
        <v>0</v>
      </c>
      <c r="M230" s="87">
        <v>0</v>
      </c>
      <c r="N230" s="51">
        <v>0</v>
      </c>
      <c r="O230" s="218"/>
    </row>
    <row r="231" spans="1:15" ht="25.5" x14ac:dyDescent="0.25">
      <c r="A231" s="229"/>
      <c r="B231" s="255"/>
      <c r="C231" s="222"/>
      <c r="D231" s="222"/>
      <c r="E231" s="12" t="s">
        <v>15</v>
      </c>
      <c r="F231" s="144">
        <v>0</v>
      </c>
      <c r="G231" s="56"/>
      <c r="H231" s="54"/>
      <c r="I231" s="186"/>
      <c r="J231" s="54"/>
      <c r="K231" s="186"/>
      <c r="L231" s="54"/>
      <c r="M231" s="56"/>
      <c r="N231" s="54"/>
      <c r="O231" s="219"/>
    </row>
    <row r="232" spans="1:15" ht="27" customHeight="1" x14ac:dyDescent="0.25">
      <c r="A232" s="249" t="s">
        <v>24</v>
      </c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1"/>
    </row>
    <row r="233" spans="1:15" ht="15.75" x14ac:dyDescent="0.25">
      <c r="A233" s="217" t="s">
        <v>80</v>
      </c>
      <c r="B233" s="254" t="s">
        <v>33</v>
      </c>
      <c r="C233" s="220" t="s">
        <v>169</v>
      </c>
      <c r="D233" s="220" t="s">
        <v>169</v>
      </c>
      <c r="E233" s="26" t="s">
        <v>9</v>
      </c>
      <c r="F233" s="165">
        <v>7.2</v>
      </c>
      <c r="G233" s="87">
        <v>0</v>
      </c>
      <c r="H233" s="39">
        <v>0</v>
      </c>
      <c r="I233" s="157">
        <v>7.2</v>
      </c>
      <c r="J233" s="39">
        <f>I233/F233*100</f>
        <v>100</v>
      </c>
      <c r="K233" s="157">
        <v>7.2</v>
      </c>
      <c r="L233" s="87">
        <v>0</v>
      </c>
      <c r="M233" s="87">
        <f>K233</f>
        <v>7.2</v>
      </c>
      <c r="N233" s="87">
        <v>0</v>
      </c>
      <c r="O233" s="217"/>
    </row>
    <row r="234" spans="1:15" ht="20.25" customHeight="1" x14ac:dyDescent="0.25">
      <c r="A234" s="228"/>
      <c r="B234" s="255"/>
      <c r="C234" s="221"/>
      <c r="D234" s="221"/>
      <c r="E234" s="16" t="s">
        <v>10</v>
      </c>
      <c r="F234" s="166"/>
      <c r="G234" s="63"/>
      <c r="H234" s="63"/>
      <c r="I234" s="166"/>
      <c r="J234" s="63"/>
      <c r="K234" s="166"/>
      <c r="L234" s="63"/>
      <c r="M234" s="63"/>
      <c r="N234" s="64"/>
      <c r="O234" s="218"/>
    </row>
    <row r="235" spans="1:15" ht="26.25" customHeight="1" x14ac:dyDescent="0.25">
      <c r="A235" s="228"/>
      <c r="B235" s="255"/>
      <c r="C235" s="221"/>
      <c r="D235" s="221"/>
      <c r="E235" s="19" t="s">
        <v>11</v>
      </c>
      <c r="F235" s="144">
        <v>0</v>
      </c>
      <c r="G235" s="55"/>
      <c r="H235" s="60"/>
      <c r="I235" s="184"/>
      <c r="J235" s="60"/>
      <c r="K235" s="184"/>
      <c r="L235" s="60"/>
      <c r="M235" s="55"/>
      <c r="N235" s="60"/>
      <c r="O235" s="218"/>
    </row>
    <row r="236" spans="1:15" ht="25.5" customHeight="1" x14ac:dyDescent="0.25">
      <c r="A236" s="228"/>
      <c r="B236" s="255"/>
      <c r="C236" s="221"/>
      <c r="D236" s="221"/>
      <c r="E236" s="11" t="s">
        <v>12</v>
      </c>
      <c r="F236" s="170">
        <v>0</v>
      </c>
      <c r="G236" s="55"/>
      <c r="H236" s="60"/>
      <c r="I236" s="184"/>
      <c r="J236" s="60"/>
      <c r="K236" s="184"/>
      <c r="L236" s="60"/>
      <c r="M236" s="55"/>
      <c r="N236" s="60"/>
      <c r="O236" s="218"/>
    </row>
    <row r="237" spans="1:15" ht="38.25" x14ac:dyDescent="0.25">
      <c r="A237" s="228"/>
      <c r="B237" s="255"/>
      <c r="C237" s="221"/>
      <c r="D237" s="221"/>
      <c r="E237" s="12" t="s">
        <v>13</v>
      </c>
      <c r="F237" s="144">
        <v>0</v>
      </c>
      <c r="G237" s="61"/>
      <c r="H237" s="62"/>
      <c r="I237" s="185"/>
      <c r="J237" s="62"/>
      <c r="K237" s="185"/>
      <c r="L237" s="62"/>
      <c r="M237" s="61"/>
      <c r="N237" s="62"/>
      <c r="O237" s="218"/>
    </row>
    <row r="238" spans="1:15" ht="15.75" x14ac:dyDescent="0.25">
      <c r="A238" s="228"/>
      <c r="B238" s="255"/>
      <c r="C238" s="221"/>
      <c r="D238" s="221"/>
      <c r="E238" s="19" t="s">
        <v>14</v>
      </c>
      <c r="F238" s="146">
        <v>7.2</v>
      </c>
      <c r="G238" s="87">
        <v>0</v>
      </c>
      <c r="H238" s="39">
        <v>0</v>
      </c>
      <c r="I238" s="157">
        <v>7.2</v>
      </c>
      <c r="J238" s="39">
        <f>I238/F238*100</f>
        <v>100</v>
      </c>
      <c r="K238" s="157">
        <f>I238</f>
        <v>7.2</v>
      </c>
      <c r="L238" s="87">
        <v>0</v>
      </c>
      <c r="M238" s="87">
        <f>I238</f>
        <v>7.2</v>
      </c>
      <c r="N238" s="87">
        <f>M238/F238*100</f>
        <v>100</v>
      </c>
      <c r="O238" s="218"/>
    </row>
    <row r="239" spans="1:15" ht="25.5" x14ac:dyDescent="0.25">
      <c r="A239" s="229"/>
      <c r="B239" s="255"/>
      <c r="C239" s="222"/>
      <c r="D239" s="222"/>
      <c r="E239" s="12" t="s">
        <v>15</v>
      </c>
      <c r="F239" s="144">
        <v>0</v>
      </c>
      <c r="G239" s="56"/>
      <c r="H239" s="54"/>
      <c r="I239" s="186"/>
      <c r="J239" s="54"/>
      <c r="K239" s="186"/>
      <c r="L239" s="54"/>
      <c r="M239" s="56"/>
      <c r="N239" s="54"/>
      <c r="O239" s="219"/>
    </row>
    <row r="240" spans="1:15" x14ac:dyDescent="0.25">
      <c r="A240" s="249" t="s">
        <v>118</v>
      </c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1"/>
    </row>
    <row r="241" spans="1:15" ht="15.75" x14ac:dyDescent="0.25">
      <c r="A241" s="217" t="s">
        <v>81</v>
      </c>
      <c r="B241" s="254" t="s">
        <v>85</v>
      </c>
      <c r="C241" s="243" t="s">
        <v>40</v>
      </c>
      <c r="D241" s="243" t="s">
        <v>40</v>
      </c>
      <c r="E241" s="26" t="s">
        <v>9</v>
      </c>
      <c r="F241" s="165">
        <v>0</v>
      </c>
      <c r="G241" s="86">
        <v>0</v>
      </c>
      <c r="H241" s="65">
        <v>0</v>
      </c>
      <c r="I241" s="165">
        <v>0</v>
      </c>
      <c r="J241" s="65">
        <v>0</v>
      </c>
      <c r="K241" s="165">
        <v>0</v>
      </c>
      <c r="L241" s="65">
        <v>0</v>
      </c>
      <c r="M241" s="86">
        <v>0</v>
      </c>
      <c r="N241" s="65">
        <v>0</v>
      </c>
      <c r="O241" s="217"/>
    </row>
    <row r="242" spans="1:15" x14ac:dyDescent="0.25">
      <c r="A242" s="228"/>
      <c r="B242" s="255"/>
      <c r="C242" s="244"/>
      <c r="D242" s="244"/>
      <c r="E242" s="16" t="s">
        <v>10</v>
      </c>
      <c r="F242" s="166"/>
      <c r="G242" s="63"/>
      <c r="H242" s="63"/>
      <c r="I242" s="166"/>
      <c r="J242" s="63"/>
      <c r="K242" s="166"/>
      <c r="L242" s="63"/>
      <c r="M242" s="63"/>
      <c r="N242" s="64"/>
      <c r="O242" s="218"/>
    </row>
    <row r="243" spans="1:15" ht="25.5" x14ac:dyDescent="0.25">
      <c r="A243" s="228"/>
      <c r="B243" s="255"/>
      <c r="C243" s="244"/>
      <c r="D243" s="244"/>
      <c r="E243" s="19" t="s">
        <v>11</v>
      </c>
      <c r="F243" s="144">
        <v>0</v>
      </c>
      <c r="G243" s="55"/>
      <c r="H243" s="60"/>
      <c r="I243" s="184"/>
      <c r="J243" s="60"/>
      <c r="K243" s="184"/>
      <c r="L243" s="60"/>
      <c r="M243" s="55"/>
      <c r="N243" s="60"/>
      <c r="O243" s="218"/>
    </row>
    <row r="244" spans="1:15" s="70" customFormat="1" ht="27" customHeight="1" x14ac:dyDescent="0.25">
      <c r="A244" s="228"/>
      <c r="B244" s="255"/>
      <c r="C244" s="244"/>
      <c r="D244" s="244"/>
      <c r="E244" s="11" t="s">
        <v>12</v>
      </c>
      <c r="F244" s="146">
        <v>0</v>
      </c>
      <c r="G244" s="55"/>
      <c r="H244" s="60"/>
      <c r="I244" s="184"/>
      <c r="J244" s="60"/>
      <c r="K244" s="184"/>
      <c r="L244" s="60"/>
      <c r="M244" s="55"/>
      <c r="N244" s="60"/>
      <c r="O244" s="218"/>
    </row>
    <row r="245" spans="1:15" s="70" customFormat="1" ht="38.25" x14ac:dyDescent="0.25">
      <c r="A245" s="228"/>
      <c r="B245" s="255"/>
      <c r="C245" s="244"/>
      <c r="D245" s="244"/>
      <c r="E245" s="12" t="s">
        <v>13</v>
      </c>
      <c r="F245" s="144">
        <v>0</v>
      </c>
      <c r="G245" s="57"/>
      <c r="H245" s="66"/>
      <c r="I245" s="164"/>
      <c r="J245" s="66"/>
      <c r="K245" s="164"/>
      <c r="L245" s="66"/>
      <c r="M245" s="57"/>
      <c r="N245" s="66"/>
      <c r="O245" s="218"/>
    </row>
    <row r="246" spans="1:15" s="70" customFormat="1" ht="15.75" x14ac:dyDescent="0.25">
      <c r="A246" s="228"/>
      <c r="B246" s="255"/>
      <c r="C246" s="244"/>
      <c r="D246" s="244"/>
      <c r="E246" s="19" t="s">
        <v>14</v>
      </c>
      <c r="F246" s="146">
        <v>0</v>
      </c>
      <c r="G246" s="86">
        <v>0</v>
      </c>
      <c r="H246" s="65">
        <v>0</v>
      </c>
      <c r="I246" s="165">
        <v>0</v>
      </c>
      <c r="J246" s="65">
        <v>0</v>
      </c>
      <c r="K246" s="165">
        <v>0</v>
      </c>
      <c r="L246" s="65">
        <v>0</v>
      </c>
      <c r="M246" s="86">
        <v>0</v>
      </c>
      <c r="N246" s="65">
        <v>0</v>
      </c>
      <c r="O246" s="218"/>
    </row>
    <row r="247" spans="1:15" s="70" customFormat="1" ht="25.5" x14ac:dyDescent="0.25">
      <c r="A247" s="229"/>
      <c r="B247" s="255"/>
      <c r="C247" s="245"/>
      <c r="D247" s="245"/>
      <c r="E247" s="12" t="s">
        <v>15</v>
      </c>
      <c r="F247" s="144">
        <v>0</v>
      </c>
      <c r="G247" s="56"/>
      <c r="H247" s="54"/>
      <c r="I247" s="186"/>
      <c r="J247" s="54"/>
      <c r="K247" s="186"/>
      <c r="L247" s="54"/>
      <c r="M247" s="56"/>
      <c r="N247" s="54"/>
      <c r="O247" s="219"/>
    </row>
    <row r="248" spans="1:15" s="70" customFormat="1" x14ac:dyDescent="0.25">
      <c r="A248" s="249"/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1"/>
    </row>
    <row r="249" spans="1:15" s="70" customFormat="1" ht="29.25" customHeight="1" x14ac:dyDescent="0.25">
      <c r="A249" s="306" t="s">
        <v>37</v>
      </c>
      <c r="B249" s="307"/>
      <c r="C249" s="304"/>
      <c r="D249" s="303"/>
      <c r="E249" s="14" t="s">
        <v>105</v>
      </c>
      <c r="F249" s="146">
        <v>7.2</v>
      </c>
      <c r="G249" s="87">
        <f>G217</f>
        <v>0</v>
      </c>
      <c r="H249" s="39">
        <v>0</v>
      </c>
      <c r="I249" s="157">
        <f>I217</f>
        <v>7.2</v>
      </c>
      <c r="J249" s="39">
        <f>I249/F249*100</f>
        <v>100</v>
      </c>
      <c r="K249" s="157">
        <f>K217</f>
        <v>7.2</v>
      </c>
      <c r="L249" s="39">
        <f>K249/F249*100</f>
        <v>100</v>
      </c>
      <c r="M249" s="87">
        <f>M217</f>
        <v>7.2</v>
      </c>
      <c r="N249" s="49">
        <f>M249/F249*100</f>
        <v>100</v>
      </c>
      <c r="O249" s="256"/>
    </row>
    <row r="250" spans="1:15" s="70" customFormat="1" x14ac:dyDescent="0.25">
      <c r="A250" s="308"/>
      <c r="B250" s="309"/>
      <c r="C250" s="305"/>
      <c r="D250" s="303"/>
      <c r="E250" s="16" t="s">
        <v>10</v>
      </c>
      <c r="F250" s="171"/>
      <c r="G250" s="32"/>
      <c r="H250" s="17"/>
      <c r="I250" s="171"/>
      <c r="J250" s="17"/>
      <c r="K250" s="171"/>
      <c r="L250" s="17"/>
      <c r="M250" s="17"/>
      <c r="N250" s="18"/>
      <c r="O250" s="256"/>
    </row>
    <row r="251" spans="1:15" ht="25.5" x14ac:dyDescent="0.25">
      <c r="A251" s="308"/>
      <c r="B251" s="309"/>
      <c r="C251" s="305"/>
      <c r="D251" s="303"/>
      <c r="E251" s="19" t="s">
        <v>11</v>
      </c>
      <c r="F251" s="163">
        <v>0</v>
      </c>
      <c r="G251" s="33">
        <f>+G219</f>
        <v>0</v>
      </c>
      <c r="H251" s="15"/>
      <c r="I251" s="188"/>
      <c r="J251" s="15"/>
      <c r="K251" s="188"/>
      <c r="L251" s="15"/>
      <c r="M251" s="13"/>
      <c r="N251" s="15"/>
      <c r="O251" s="256"/>
    </row>
    <row r="252" spans="1:15" ht="30.75" customHeight="1" x14ac:dyDescent="0.25">
      <c r="A252" s="308"/>
      <c r="B252" s="309"/>
      <c r="C252" s="305"/>
      <c r="D252" s="303"/>
      <c r="E252" s="11" t="s">
        <v>12</v>
      </c>
      <c r="F252" s="172">
        <v>0</v>
      </c>
      <c r="G252" s="33">
        <f>+G220</f>
        <v>0</v>
      </c>
      <c r="H252" s="6"/>
      <c r="I252" s="174"/>
      <c r="J252" s="6"/>
      <c r="K252" s="174"/>
      <c r="L252" s="6"/>
      <c r="M252" s="6"/>
      <c r="N252" s="6"/>
      <c r="O252" s="256"/>
    </row>
    <row r="253" spans="1:15" ht="38.25" x14ac:dyDescent="0.25">
      <c r="A253" s="308"/>
      <c r="B253" s="309"/>
      <c r="C253" s="305"/>
      <c r="D253" s="303"/>
      <c r="E253" s="12" t="s">
        <v>13</v>
      </c>
      <c r="F253" s="163">
        <v>0</v>
      </c>
      <c r="G253" s="33">
        <f>+G221</f>
        <v>0</v>
      </c>
      <c r="H253" s="20"/>
      <c r="I253" s="189"/>
      <c r="J253" s="20"/>
      <c r="K253" s="189"/>
      <c r="L253" s="20"/>
      <c r="M253" s="21"/>
      <c r="N253" s="20"/>
      <c r="O253" s="256"/>
    </row>
    <row r="254" spans="1:15" ht="15.75" x14ac:dyDescent="0.25">
      <c r="A254" s="308"/>
      <c r="B254" s="309"/>
      <c r="C254" s="305"/>
      <c r="D254" s="303"/>
      <c r="E254" s="19" t="s">
        <v>14</v>
      </c>
      <c r="F254" s="146">
        <v>7.2</v>
      </c>
      <c r="G254" s="87">
        <v>0</v>
      </c>
      <c r="H254" s="39">
        <v>0</v>
      </c>
      <c r="I254" s="146">
        <v>7.2</v>
      </c>
      <c r="J254" s="39">
        <f>I254/F254*100</f>
        <v>100</v>
      </c>
      <c r="K254" s="146">
        <v>7.2</v>
      </c>
      <c r="L254" s="39">
        <v>0</v>
      </c>
      <c r="M254" s="83">
        <v>7.2</v>
      </c>
      <c r="N254" s="49">
        <f>M254/F254*100</f>
        <v>100</v>
      </c>
      <c r="O254" s="256"/>
    </row>
    <row r="255" spans="1:15" ht="25.5" x14ac:dyDescent="0.25">
      <c r="A255" s="310"/>
      <c r="B255" s="311"/>
      <c r="C255" s="305"/>
      <c r="D255" s="285"/>
      <c r="E255" s="11" t="s">
        <v>15</v>
      </c>
      <c r="F255" s="173">
        <v>0</v>
      </c>
      <c r="G255" s="33">
        <f>+G223</f>
        <v>0</v>
      </c>
      <c r="H255" s="23"/>
      <c r="I255" s="190"/>
      <c r="J255" s="23"/>
      <c r="K255" s="190"/>
      <c r="L255" s="23"/>
      <c r="M255" s="22"/>
      <c r="N255" s="23"/>
      <c r="O255" s="256"/>
    </row>
    <row r="256" spans="1:15" x14ac:dyDescent="0.25">
      <c r="B256" s="28"/>
      <c r="C256" s="30"/>
      <c r="D256" s="30"/>
      <c r="E256" s="12"/>
      <c r="F256" s="174"/>
      <c r="G256" s="24"/>
      <c r="H256" s="25"/>
      <c r="I256" s="191"/>
      <c r="J256" s="25"/>
      <c r="K256" s="191"/>
      <c r="L256" s="25"/>
      <c r="M256" s="24"/>
      <c r="N256" s="25"/>
      <c r="O256" s="27"/>
    </row>
    <row r="257" spans="1:15" ht="25.5" x14ac:dyDescent="0.25">
      <c r="A257" s="291" t="s">
        <v>19</v>
      </c>
      <c r="B257" s="292"/>
      <c r="C257" s="292"/>
      <c r="D257" s="293"/>
      <c r="E257" s="29" t="s">
        <v>20</v>
      </c>
      <c r="F257" s="175">
        <f>F249+F207+F117</f>
        <v>2048.8222900000001</v>
      </c>
      <c r="G257" s="192">
        <f>G217+G207+G117</f>
        <v>69.505580000000009</v>
      </c>
      <c r="H257" s="66">
        <f>G257/F257*100</f>
        <v>3.3924650439057844</v>
      </c>
      <c r="I257" s="192">
        <f>I217+I207+I117</f>
        <v>323.66800000000001</v>
      </c>
      <c r="J257" s="66">
        <f>I257/F257*100</f>
        <v>15.79775862356515</v>
      </c>
      <c r="K257" s="192">
        <f>K217+K207+K117</f>
        <v>1725.46228</v>
      </c>
      <c r="L257" s="66">
        <v>0</v>
      </c>
      <c r="M257" s="192">
        <f>M217+M207+M117</f>
        <v>2015.7775900000001</v>
      </c>
      <c r="N257" s="66">
        <f>M257/F257*100</f>
        <v>98.38713683654818</v>
      </c>
      <c r="O257" s="300"/>
    </row>
    <row r="258" spans="1:15" x14ac:dyDescent="0.25">
      <c r="A258" s="294"/>
      <c r="B258" s="295"/>
      <c r="C258" s="295"/>
      <c r="D258" s="296"/>
      <c r="E258" s="16" t="s">
        <v>10</v>
      </c>
      <c r="F258" s="166"/>
      <c r="G258" s="63"/>
      <c r="H258" s="64"/>
      <c r="I258" s="166"/>
      <c r="J258" s="63"/>
      <c r="K258" s="166"/>
      <c r="L258" s="63"/>
      <c r="M258" s="63"/>
      <c r="N258" s="64"/>
      <c r="O258" s="301"/>
    </row>
    <row r="259" spans="1:15" ht="25.5" x14ac:dyDescent="0.25">
      <c r="A259" s="294"/>
      <c r="B259" s="295"/>
      <c r="C259" s="295"/>
      <c r="D259" s="296"/>
      <c r="E259" s="19" t="s">
        <v>11</v>
      </c>
      <c r="F259" s="164"/>
      <c r="G259" s="99"/>
      <c r="H259" s="58"/>
      <c r="I259" s="332"/>
      <c r="J259" s="58"/>
      <c r="K259" s="332"/>
      <c r="L259" s="58"/>
      <c r="M259" s="333"/>
      <c r="N259" s="58"/>
      <c r="O259" s="301"/>
    </row>
    <row r="260" spans="1:15" ht="38.25" x14ac:dyDescent="0.25">
      <c r="A260" s="294"/>
      <c r="B260" s="295"/>
      <c r="C260" s="295"/>
      <c r="D260" s="296"/>
      <c r="E260" s="330" t="s">
        <v>12</v>
      </c>
      <c r="F260" s="145"/>
      <c r="G260" s="123"/>
      <c r="H260" s="124"/>
      <c r="I260" s="145"/>
      <c r="J260" s="334"/>
      <c r="K260" s="145"/>
      <c r="L260" s="334"/>
      <c r="M260" s="123"/>
      <c r="N260" s="334"/>
      <c r="O260" s="331"/>
    </row>
    <row r="261" spans="1:15" ht="38.25" x14ac:dyDescent="0.25">
      <c r="A261" s="294"/>
      <c r="B261" s="295"/>
      <c r="C261" s="295"/>
      <c r="D261" s="296"/>
      <c r="E261" s="12" t="s">
        <v>13</v>
      </c>
      <c r="F261" s="161"/>
      <c r="G261" s="53"/>
      <c r="H261" s="54"/>
      <c r="I261" s="186"/>
      <c r="J261" s="54"/>
      <c r="K261" s="186"/>
      <c r="L261" s="54"/>
      <c r="M261" s="56"/>
      <c r="N261" s="54"/>
      <c r="O261" s="301"/>
    </row>
    <row r="262" spans="1:15" ht="15.75" x14ac:dyDescent="0.25">
      <c r="A262" s="294"/>
      <c r="B262" s="295"/>
      <c r="C262" s="295"/>
      <c r="D262" s="296"/>
      <c r="E262" s="19" t="s">
        <v>14</v>
      </c>
      <c r="F262" s="175">
        <f>F254+F212+F122</f>
        <v>2048.8222900000001</v>
      </c>
      <c r="G262" s="192">
        <f>G222+G212+G122</f>
        <v>69.505580000000009</v>
      </c>
      <c r="H262" s="67">
        <f>G262/F262*100</f>
        <v>3.3924650439057844</v>
      </c>
      <c r="I262" s="192">
        <f>I222+I212+I122</f>
        <v>323.66800000000001</v>
      </c>
      <c r="J262" s="67">
        <f>I262/F262*100</f>
        <v>15.79775862356515</v>
      </c>
      <c r="K262" s="192">
        <f>K222+K212+K122</f>
        <v>1725.46228</v>
      </c>
      <c r="L262" s="67">
        <f>K262/F262*100</f>
        <v>84.217273914957261</v>
      </c>
      <c r="M262" s="192">
        <f>M222+M212+M122</f>
        <v>2015.7775900000001</v>
      </c>
      <c r="N262" s="67">
        <f>M262/F262*100</f>
        <v>98.38713683654818</v>
      </c>
      <c r="O262" s="301"/>
    </row>
    <row r="263" spans="1:15" ht="25.5" x14ac:dyDescent="0.25">
      <c r="A263" s="297"/>
      <c r="B263" s="298"/>
      <c r="C263" s="298"/>
      <c r="D263" s="299"/>
      <c r="E263" s="12" t="s">
        <v>15</v>
      </c>
      <c r="F263" s="144"/>
      <c r="G263" s="53"/>
      <c r="H263" s="54"/>
      <c r="I263" s="186"/>
      <c r="J263" s="54"/>
      <c r="K263" s="186"/>
      <c r="L263" s="54"/>
      <c r="M263" s="56"/>
      <c r="N263" s="54"/>
      <c r="O263" s="302"/>
    </row>
    <row r="264" spans="1:15" x14ac:dyDescent="0.25">
      <c r="B264" s="314"/>
      <c r="C264" s="314"/>
      <c r="D264" s="314"/>
      <c r="E264" s="314"/>
      <c r="F264" s="314"/>
      <c r="G264" s="314"/>
      <c r="H264" s="314"/>
      <c r="I264" s="314"/>
      <c r="J264" s="314"/>
      <c r="K264" s="314"/>
    </row>
    <row r="265" spans="1:15" x14ac:dyDescent="0.25">
      <c r="B265" s="314"/>
      <c r="C265" s="314"/>
      <c r="D265" s="314"/>
      <c r="E265" s="314"/>
      <c r="F265" s="314"/>
      <c r="G265" s="314"/>
      <c r="H265" s="314"/>
      <c r="I265" s="314"/>
      <c r="J265" s="314"/>
      <c r="K265" s="314"/>
      <c r="N265" s="114"/>
    </row>
    <row r="266" spans="1:15" ht="30" x14ac:dyDescent="0.25">
      <c r="B266" s="315" t="s">
        <v>21</v>
      </c>
      <c r="C266" s="316"/>
      <c r="D266" s="317"/>
      <c r="E266" s="317"/>
      <c r="F266" s="316"/>
      <c r="G266" s="314"/>
      <c r="H266" s="314"/>
      <c r="I266" s="314"/>
      <c r="J266" s="318"/>
      <c r="K266" s="314"/>
    </row>
    <row r="267" spans="1:15" x14ac:dyDescent="0.25">
      <c r="B267" s="319"/>
      <c r="C267" s="320" t="s">
        <v>92</v>
      </c>
      <c r="D267" s="321"/>
      <c r="E267" s="321"/>
      <c r="F267" s="321"/>
      <c r="G267" s="314"/>
      <c r="H267" s="314"/>
      <c r="I267" s="314"/>
      <c r="J267" s="314"/>
      <c r="K267" s="314"/>
    </row>
    <row r="268" spans="1:15" x14ac:dyDescent="0.25">
      <c r="B268" s="322" t="s">
        <v>44</v>
      </c>
      <c r="C268" s="323"/>
      <c r="D268" s="323"/>
      <c r="E268" s="323"/>
      <c r="F268" s="323"/>
      <c r="G268" s="314"/>
      <c r="H268" s="314"/>
      <c r="I268" s="314"/>
      <c r="J268" s="314"/>
      <c r="K268" s="314"/>
    </row>
    <row r="269" spans="1:15" x14ac:dyDescent="0.25">
      <c r="B269" s="320" t="s">
        <v>45</v>
      </c>
      <c r="C269" s="320"/>
      <c r="D269" s="320"/>
      <c r="E269" s="320"/>
      <c r="F269" s="320"/>
      <c r="G269" s="324"/>
      <c r="H269" s="324"/>
      <c r="I269" s="324"/>
      <c r="J269" s="314"/>
      <c r="K269" s="314"/>
    </row>
    <row r="270" spans="1:15" x14ac:dyDescent="0.25">
      <c r="B270" s="320" t="s">
        <v>65</v>
      </c>
      <c r="C270" s="325" t="s">
        <v>102</v>
      </c>
      <c r="D270" s="325"/>
      <c r="E270" s="325"/>
      <c r="F270" s="325"/>
      <c r="G270" s="326"/>
      <c r="H270" s="326"/>
      <c r="I270" s="327" t="s">
        <v>103</v>
      </c>
      <c r="J270" s="328"/>
      <c r="K270" s="314"/>
    </row>
    <row r="271" spans="1:15" x14ac:dyDescent="0.25">
      <c r="B271" s="329" t="s">
        <v>91</v>
      </c>
      <c r="C271" s="319"/>
      <c r="D271" s="319"/>
      <c r="E271" s="319"/>
      <c r="F271" s="319"/>
      <c r="G271" s="314"/>
      <c r="H271" s="314"/>
      <c r="I271" s="314"/>
      <c r="J271" s="314"/>
      <c r="K271" s="314"/>
    </row>
    <row r="272" spans="1:15" x14ac:dyDescent="0.25">
      <c r="B272" s="329"/>
      <c r="C272" s="319"/>
      <c r="D272" s="319"/>
      <c r="E272" s="319"/>
      <c r="F272" s="319"/>
      <c r="G272" s="314"/>
      <c r="H272" s="314"/>
      <c r="I272" s="314"/>
      <c r="J272" s="314"/>
      <c r="K272" s="314"/>
    </row>
    <row r="273" spans="2:13" x14ac:dyDescent="0.25">
      <c r="B273" s="329" t="s">
        <v>46</v>
      </c>
      <c r="C273" s="329"/>
      <c r="D273" s="316"/>
      <c r="E273" s="317"/>
      <c r="F273" s="329" t="s">
        <v>47</v>
      </c>
      <c r="G273" s="314"/>
      <c r="H273" s="314"/>
      <c r="I273" s="314"/>
      <c r="J273" s="314"/>
      <c r="K273" s="314"/>
    </row>
    <row r="274" spans="2:13" x14ac:dyDescent="0.25">
      <c r="B274" s="329" t="s">
        <v>48</v>
      </c>
      <c r="C274" s="329"/>
      <c r="D274" s="320" t="s">
        <v>49</v>
      </c>
      <c r="E274" s="321"/>
      <c r="F274" s="319"/>
      <c r="G274" s="314"/>
      <c r="H274" s="314"/>
      <c r="I274" s="314"/>
      <c r="J274" s="314"/>
      <c r="K274" s="314"/>
    </row>
    <row r="275" spans="2:13" x14ac:dyDescent="0.25">
      <c r="B275" s="329"/>
      <c r="C275" s="329"/>
      <c r="D275" s="320"/>
      <c r="E275" s="321"/>
      <c r="F275" s="319"/>
      <c r="G275" s="314"/>
      <c r="H275" s="314"/>
      <c r="I275" s="314"/>
      <c r="J275" s="314"/>
      <c r="K275" s="314"/>
    </row>
    <row r="276" spans="2:13" x14ac:dyDescent="0.25">
      <c r="B276" s="329" t="s">
        <v>46</v>
      </c>
      <c r="C276" s="329"/>
      <c r="D276" s="316"/>
      <c r="E276" s="317"/>
      <c r="F276" s="329" t="s">
        <v>165</v>
      </c>
      <c r="G276" s="314"/>
      <c r="H276" s="314"/>
      <c r="I276" s="314"/>
      <c r="J276" s="314"/>
      <c r="K276" s="314"/>
    </row>
    <row r="277" spans="2:13" x14ac:dyDescent="0.25">
      <c r="B277" s="329" t="s">
        <v>164</v>
      </c>
      <c r="C277" s="329"/>
      <c r="D277" s="320" t="s">
        <v>49</v>
      </c>
      <c r="E277" s="321"/>
      <c r="F277" s="319"/>
      <c r="G277" s="314"/>
      <c r="H277" s="314"/>
      <c r="I277" s="314"/>
      <c r="J277" s="314"/>
      <c r="K277" s="314"/>
    </row>
    <row r="278" spans="2:13" x14ac:dyDescent="0.25">
      <c r="B278" s="314"/>
      <c r="C278" s="314"/>
      <c r="D278" s="314"/>
      <c r="E278" s="314"/>
      <c r="F278" s="314"/>
      <c r="G278" s="314"/>
      <c r="H278" s="314"/>
      <c r="I278" s="314"/>
      <c r="J278" s="314"/>
      <c r="K278" s="314"/>
    </row>
    <row r="279" spans="2:13" x14ac:dyDescent="0.25">
      <c r="F279" s="70"/>
      <c r="G279" s="70"/>
      <c r="H279" s="70"/>
      <c r="I279" s="70"/>
      <c r="J279" s="70"/>
      <c r="K279" s="70"/>
    </row>
    <row r="280" spans="2:13" x14ac:dyDescent="0.25">
      <c r="F280" s="70"/>
      <c r="G280" s="70"/>
      <c r="H280" s="70"/>
      <c r="I280" s="70"/>
      <c r="J280" s="70"/>
      <c r="K280" s="70"/>
      <c r="L280" s="70"/>
    </row>
    <row r="281" spans="2:13" x14ac:dyDescent="0.25">
      <c r="F281" s="70"/>
      <c r="G281" s="70"/>
      <c r="H281" s="70"/>
      <c r="I281" s="70"/>
      <c r="J281" s="70"/>
      <c r="K281" s="70"/>
      <c r="L281" s="70"/>
    </row>
    <row r="282" spans="2:13" x14ac:dyDescent="0.25">
      <c r="F282" s="70"/>
      <c r="G282" s="70"/>
      <c r="H282" s="70"/>
      <c r="I282" s="70"/>
      <c r="J282" s="70"/>
      <c r="K282" s="70"/>
      <c r="L282" s="70"/>
    </row>
    <row r="283" spans="2:13" x14ac:dyDescent="0.25">
      <c r="F283" s="70"/>
      <c r="G283" s="70"/>
      <c r="H283" s="70"/>
      <c r="I283" s="70"/>
      <c r="J283" s="70"/>
      <c r="K283" s="70"/>
      <c r="L283" s="70"/>
      <c r="M283" s="114">
        <f>M27+M43+M51+M75+M143+K151+M217</f>
        <v>1731.8697500000001</v>
      </c>
    </row>
    <row r="284" spans="2:13" x14ac:dyDescent="0.25">
      <c r="F284" s="70"/>
      <c r="G284" s="70"/>
      <c r="H284" s="70"/>
      <c r="I284" s="70"/>
      <c r="J284" s="70"/>
      <c r="K284" s="70"/>
      <c r="L284" s="70"/>
    </row>
    <row r="285" spans="2:13" x14ac:dyDescent="0.25">
      <c r="F285" s="70"/>
      <c r="G285" s="70"/>
      <c r="H285" s="70"/>
      <c r="I285" s="70"/>
      <c r="J285" s="70"/>
      <c r="K285" s="70"/>
      <c r="L285" s="70"/>
    </row>
    <row r="286" spans="2:13" x14ac:dyDescent="0.25">
      <c r="F286" s="70"/>
      <c r="G286" s="70"/>
      <c r="H286" s="70"/>
      <c r="I286" s="70"/>
      <c r="J286" s="70"/>
      <c r="K286" s="70"/>
      <c r="L286" s="70"/>
    </row>
    <row r="287" spans="2:13" x14ac:dyDescent="0.25">
      <c r="F287" s="70"/>
      <c r="G287" s="70"/>
      <c r="H287" s="70"/>
      <c r="I287" s="70"/>
      <c r="J287" s="70"/>
      <c r="K287" s="70"/>
      <c r="L287" s="70"/>
    </row>
    <row r="288" spans="2:13" x14ac:dyDescent="0.25">
      <c r="F288" s="70"/>
      <c r="G288" s="70"/>
      <c r="H288" s="70"/>
      <c r="I288" s="70"/>
      <c r="J288" s="70"/>
      <c r="K288" s="70"/>
      <c r="L288" s="70"/>
    </row>
    <row r="289" spans="6:12" x14ac:dyDescent="0.25">
      <c r="F289" s="70"/>
      <c r="G289" s="70"/>
      <c r="H289" s="70"/>
      <c r="I289" s="70"/>
      <c r="J289" s="70"/>
      <c r="K289" s="70"/>
      <c r="L289" s="70"/>
    </row>
    <row r="290" spans="6:12" x14ac:dyDescent="0.25">
      <c r="F290" s="70"/>
      <c r="G290" s="70"/>
      <c r="H290" s="70"/>
      <c r="I290" s="70"/>
      <c r="J290" s="70"/>
      <c r="K290" s="70"/>
      <c r="L290" s="70"/>
    </row>
    <row r="291" spans="6:12" x14ac:dyDescent="0.25">
      <c r="F291" s="70"/>
      <c r="G291" s="70"/>
      <c r="H291" s="70"/>
      <c r="I291" s="70"/>
      <c r="J291" s="70"/>
      <c r="K291" s="70"/>
      <c r="L291" s="70"/>
    </row>
    <row r="292" spans="6:12" x14ac:dyDescent="0.25">
      <c r="F292" s="70"/>
      <c r="G292" s="70"/>
      <c r="H292" s="70"/>
      <c r="I292" s="70"/>
      <c r="J292" s="70"/>
      <c r="K292" s="70"/>
      <c r="L292" s="70"/>
    </row>
    <row r="293" spans="6:12" x14ac:dyDescent="0.25">
      <c r="F293" s="70"/>
      <c r="G293" s="70"/>
      <c r="H293" s="70"/>
      <c r="I293" s="70"/>
      <c r="J293" s="70"/>
      <c r="K293" s="70"/>
      <c r="L293" s="70"/>
    </row>
    <row r="294" spans="6:12" x14ac:dyDescent="0.25">
      <c r="F294" s="70"/>
      <c r="G294" s="70"/>
      <c r="H294" s="70"/>
      <c r="I294" s="70"/>
      <c r="J294" s="70"/>
      <c r="K294" s="70"/>
      <c r="L294" s="70"/>
    </row>
    <row r="295" spans="6:12" x14ac:dyDescent="0.25">
      <c r="F295" s="70"/>
      <c r="G295" s="70"/>
      <c r="H295" s="70"/>
      <c r="I295" s="70"/>
      <c r="J295" s="70"/>
      <c r="K295" s="70"/>
      <c r="L295" s="70"/>
    </row>
    <row r="296" spans="6:12" x14ac:dyDescent="0.25">
      <c r="F296" s="70"/>
      <c r="G296" s="70"/>
      <c r="H296" s="70"/>
      <c r="I296" s="70"/>
      <c r="J296" s="70"/>
      <c r="K296" s="70"/>
      <c r="L296" s="70"/>
    </row>
    <row r="297" spans="6:12" x14ac:dyDescent="0.25">
      <c r="F297" s="70"/>
      <c r="G297" s="70"/>
      <c r="H297" s="70"/>
      <c r="I297" s="70"/>
      <c r="J297" s="70"/>
      <c r="K297" s="70"/>
      <c r="L297" s="70"/>
    </row>
    <row r="298" spans="6:12" x14ac:dyDescent="0.25">
      <c r="F298" s="70"/>
      <c r="G298" s="70"/>
      <c r="H298" s="70"/>
      <c r="I298" s="70"/>
      <c r="J298" s="70"/>
      <c r="K298" s="70"/>
      <c r="L298" s="70"/>
    </row>
    <row r="299" spans="6:12" x14ac:dyDescent="0.25">
      <c r="F299" s="70"/>
      <c r="G299" s="70"/>
      <c r="H299" s="70"/>
      <c r="I299" s="70"/>
      <c r="J299" s="70"/>
      <c r="K299" s="70"/>
      <c r="L299" s="70"/>
    </row>
    <row r="300" spans="6:12" x14ac:dyDescent="0.25">
      <c r="F300" s="70"/>
      <c r="G300" s="70"/>
      <c r="H300" s="70"/>
      <c r="I300" s="70"/>
      <c r="J300" s="70"/>
      <c r="K300" s="70"/>
      <c r="L300" s="70"/>
    </row>
    <row r="301" spans="6:12" x14ac:dyDescent="0.25">
      <c r="F301" s="70"/>
      <c r="G301" s="70"/>
      <c r="H301" s="70"/>
      <c r="I301" s="70"/>
      <c r="J301" s="70"/>
      <c r="K301" s="70"/>
      <c r="L301" s="70"/>
    </row>
    <row r="302" spans="6:12" x14ac:dyDescent="0.25">
      <c r="F302" s="70"/>
      <c r="G302" s="70"/>
      <c r="H302" s="70"/>
      <c r="I302" s="70"/>
      <c r="J302" s="70"/>
      <c r="K302" s="70"/>
      <c r="L302" s="70"/>
    </row>
    <row r="303" spans="6:12" x14ac:dyDescent="0.25">
      <c r="F303" s="70"/>
      <c r="G303" s="70"/>
      <c r="H303" s="70"/>
      <c r="I303" s="70"/>
      <c r="J303" s="70"/>
      <c r="K303" s="70"/>
      <c r="L303" s="70"/>
    </row>
    <row r="304" spans="6:12" x14ac:dyDescent="0.25">
      <c r="F304" s="70"/>
      <c r="G304" s="70"/>
      <c r="H304" s="70"/>
      <c r="I304" s="70"/>
      <c r="J304" s="70"/>
      <c r="K304" s="70"/>
      <c r="L304" s="70"/>
    </row>
    <row r="305" spans="6:12" x14ac:dyDescent="0.25">
      <c r="F305" s="70"/>
      <c r="G305" s="70"/>
      <c r="H305" s="70"/>
      <c r="I305" s="70"/>
      <c r="J305" s="70"/>
      <c r="K305" s="70"/>
      <c r="L305" s="70"/>
    </row>
    <row r="306" spans="6:12" x14ac:dyDescent="0.25">
      <c r="F306" s="70"/>
      <c r="G306" s="70"/>
      <c r="H306" s="70"/>
      <c r="I306" s="70"/>
      <c r="J306" s="70"/>
      <c r="K306" s="70"/>
      <c r="L306" s="70"/>
    </row>
    <row r="307" spans="6:12" x14ac:dyDescent="0.25">
      <c r="F307" s="70"/>
      <c r="G307" s="70"/>
      <c r="H307" s="70"/>
      <c r="I307" s="70"/>
      <c r="J307" s="70"/>
      <c r="K307" s="70"/>
      <c r="L307" s="70"/>
    </row>
    <row r="308" spans="6:12" x14ac:dyDescent="0.25">
      <c r="F308" s="70"/>
      <c r="G308" s="70"/>
      <c r="H308" s="70"/>
      <c r="I308" s="70"/>
      <c r="J308" s="70"/>
      <c r="K308" s="70"/>
      <c r="L308" s="70"/>
    </row>
    <row r="309" spans="6:12" x14ac:dyDescent="0.25">
      <c r="F309" s="70"/>
      <c r="G309" s="70"/>
      <c r="H309" s="70"/>
      <c r="I309" s="70"/>
      <c r="J309" s="70"/>
      <c r="K309" s="70"/>
      <c r="L309" s="70"/>
    </row>
    <row r="310" spans="6:12" x14ac:dyDescent="0.25">
      <c r="F310" s="70"/>
      <c r="G310" s="70"/>
      <c r="H310" s="70"/>
      <c r="I310" s="70"/>
      <c r="J310" s="70"/>
      <c r="K310" s="70"/>
      <c r="L310" s="70"/>
    </row>
    <row r="311" spans="6:12" x14ac:dyDescent="0.25">
      <c r="F311" s="70"/>
      <c r="G311" s="70"/>
      <c r="H311" s="70"/>
      <c r="I311" s="70"/>
      <c r="J311" s="70"/>
      <c r="K311" s="70"/>
      <c r="L311" s="70"/>
    </row>
    <row r="312" spans="6:12" x14ac:dyDescent="0.25">
      <c r="F312" s="70"/>
      <c r="G312" s="70"/>
      <c r="H312" s="70"/>
      <c r="I312" s="70"/>
      <c r="J312" s="70"/>
      <c r="K312" s="70"/>
      <c r="L312" s="70"/>
    </row>
    <row r="313" spans="6:12" x14ac:dyDescent="0.25">
      <c r="F313" s="70"/>
      <c r="G313" s="70"/>
      <c r="H313" s="70"/>
      <c r="I313" s="70"/>
      <c r="J313" s="70"/>
      <c r="K313" s="70"/>
      <c r="L313" s="70"/>
    </row>
    <row r="314" spans="6:12" x14ac:dyDescent="0.25">
      <c r="F314" s="70"/>
      <c r="G314" s="70"/>
      <c r="H314" s="70"/>
      <c r="I314" s="70"/>
      <c r="J314" s="70"/>
      <c r="K314" s="70"/>
      <c r="L314" s="70"/>
    </row>
    <row r="315" spans="6:12" x14ac:dyDescent="0.25">
      <c r="F315" s="70"/>
      <c r="G315" s="70"/>
      <c r="H315" s="70"/>
      <c r="I315" s="70"/>
      <c r="J315" s="70"/>
      <c r="K315" s="70"/>
      <c r="L315" s="70"/>
    </row>
    <row r="316" spans="6:12" x14ac:dyDescent="0.25">
      <c r="F316" s="70"/>
      <c r="G316" s="70"/>
      <c r="H316" s="70"/>
      <c r="I316" s="70"/>
      <c r="J316" s="70"/>
      <c r="K316" s="70"/>
      <c r="L316" s="70"/>
    </row>
    <row r="317" spans="6:12" x14ac:dyDescent="0.25">
      <c r="F317" s="70"/>
      <c r="G317" s="70"/>
      <c r="H317" s="70"/>
      <c r="I317" s="70"/>
      <c r="J317" s="70"/>
      <c r="K317" s="70"/>
      <c r="L317" s="70"/>
    </row>
    <row r="318" spans="6:12" x14ac:dyDescent="0.25">
      <c r="F318" s="70"/>
      <c r="G318" s="70"/>
      <c r="H318" s="70"/>
      <c r="I318" s="70"/>
      <c r="J318" s="70"/>
      <c r="K318" s="70"/>
      <c r="L318" s="70"/>
    </row>
    <row r="319" spans="6:12" x14ac:dyDescent="0.25">
      <c r="F319" s="70"/>
      <c r="G319" s="70"/>
      <c r="H319" s="70"/>
      <c r="I319" s="70"/>
      <c r="J319" s="70"/>
      <c r="K319" s="70"/>
      <c r="L319" s="70"/>
    </row>
    <row r="320" spans="6:12" x14ac:dyDescent="0.25">
      <c r="F320" s="70"/>
      <c r="G320" s="70"/>
      <c r="H320" s="70"/>
      <c r="I320" s="70"/>
      <c r="J320" s="70"/>
      <c r="K320" s="70"/>
      <c r="L320" s="70"/>
    </row>
    <row r="321" spans="6:12" x14ac:dyDescent="0.25">
      <c r="F321" s="70"/>
      <c r="G321" s="70"/>
      <c r="H321" s="70"/>
      <c r="I321" s="70"/>
      <c r="J321" s="70"/>
      <c r="K321" s="70"/>
      <c r="L321" s="70"/>
    </row>
    <row r="322" spans="6:12" x14ac:dyDescent="0.25">
      <c r="F322" s="70"/>
      <c r="G322" s="70"/>
      <c r="H322" s="70"/>
      <c r="I322" s="70"/>
      <c r="J322" s="70"/>
      <c r="K322" s="70"/>
      <c r="L322" s="70"/>
    </row>
    <row r="323" spans="6:12" x14ac:dyDescent="0.25">
      <c r="F323" s="70"/>
      <c r="G323" s="70"/>
      <c r="H323" s="70"/>
      <c r="I323" s="70"/>
      <c r="J323" s="70"/>
      <c r="K323" s="70"/>
      <c r="L323" s="70"/>
    </row>
    <row r="324" spans="6:12" x14ac:dyDescent="0.25">
      <c r="F324" s="70"/>
      <c r="G324" s="70"/>
      <c r="H324" s="70"/>
      <c r="I324" s="70"/>
      <c r="J324" s="70"/>
      <c r="K324" s="70"/>
      <c r="L324" s="70"/>
    </row>
    <row r="325" spans="6:12" x14ac:dyDescent="0.25">
      <c r="F325" s="70"/>
      <c r="G325" s="70"/>
      <c r="H325" s="70"/>
      <c r="I325" s="70"/>
      <c r="J325" s="70"/>
      <c r="K325" s="70"/>
      <c r="L325" s="70"/>
    </row>
    <row r="326" spans="6:12" x14ac:dyDescent="0.25">
      <c r="F326" s="70"/>
      <c r="G326" s="70"/>
      <c r="H326" s="70"/>
      <c r="I326" s="70"/>
      <c r="J326" s="70"/>
      <c r="K326" s="70"/>
      <c r="L326" s="70"/>
    </row>
    <row r="327" spans="6:12" x14ac:dyDescent="0.25">
      <c r="F327" s="70"/>
      <c r="G327" s="70"/>
      <c r="H327" s="70"/>
      <c r="I327" s="70"/>
      <c r="J327" s="70"/>
      <c r="K327" s="70"/>
      <c r="L327" s="70"/>
    </row>
    <row r="328" spans="6:12" x14ac:dyDescent="0.25">
      <c r="F328" s="70"/>
      <c r="G328" s="70"/>
      <c r="H328" s="70"/>
      <c r="I328" s="70"/>
      <c r="J328" s="70"/>
      <c r="K328" s="70"/>
      <c r="L328" s="70"/>
    </row>
    <row r="329" spans="6:12" x14ac:dyDescent="0.25">
      <c r="F329" s="70"/>
      <c r="G329" s="70"/>
      <c r="H329" s="70"/>
      <c r="I329" s="70"/>
      <c r="J329" s="70"/>
      <c r="K329" s="70"/>
      <c r="L329" s="70"/>
    </row>
    <row r="330" spans="6:12" x14ac:dyDescent="0.25">
      <c r="F330" s="70"/>
      <c r="G330" s="70"/>
      <c r="H330" s="70"/>
      <c r="I330" s="70"/>
      <c r="J330" s="70"/>
      <c r="K330" s="70"/>
      <c r="L330" s="70"/>
    </row>
    <row r="331" spans="6:12" x14ac:dyDescent="0.25">
      <c r="F331" s="70"/>
      <c r="G331" s="70"/>
      <c r="H331" s="70"/>
      <c r="I331" s="70"/>
      <c r="J331" s="70"/>
      <c r="K331" s="70"/>
      <c r="L331" s="70"/>
    </row>
    <row r="332" spans="6:12" x14ac:dyDescent="0.25">
      <c r="F332" s="70"/>
      <c r="G332" s="70"/>
      <c r="H332" s="70"/>
      <c r="I332" s="70"/>
      <c r="J332" s="70"/>
      <c r="K332" s="70"/>
      <c r="L332" s="70"/>
    </row>
    <row r="333" spans="6:12" x14ac:dyDescent="0.25">
      <c r="F333" s="70"/>
      <c r="G333" s="70"/>
      <c r="H333" s="70"/>
      <c r="I333" s="70"/>
      <c r="J333" s="70"/>
      <c r="K333" s="70"/>
      <c r="L333" s="70"/>
    </row>
    <row r="334" spans="6:12" x14ac:dyDescent="0.25">
      <c r="F334" s="70"/>
      <c r="G334" s="70"/>
      <c r="H334" s="70"/>
      <c r="I334" s="70"/>
      <c r="J334" s="70"/>
      <c r="K334" s="70"/>
      <c r="L334" s="70"/>
    </row>
    <row r="335" spans="6:12" x14ac:dyDescent="0.25">
      <c r="F335" s="70"/>
      <c r="G335" s="70"/>
      <c r="H335" s="70"/>
      <c r="I335" s="70"/>
      <c r="J335" s="70"/>
      <c r="K335" s="70"/>
      <c r="L335" s="70"/>
    </row>
    <row r="336" spans="6:12" x14ac:dyDescent="0.25">
      <c r="F336" s="70"/>
      <c r="G336" s="70"/>
      <c r="H336" s="70"/>
      <c r="I336" s="70"/>
      <c r="J336" s="70"/>
      <c r="K336" s="70"/>
      <c r="L336" s="70"/>
    </row>
    <row r="337" spans="6:12" x14ac:dyDescent="0.25">
      <c r="F337" s="70"/>
      <c r="G337" s="70"/>
      <c r="H337" s="70"/>
      <c r="I337" s="70"/>
      <c r="J337" s="70"/>
      <c r="K337" s="70"/>
      <c r="L337" s="70"/>
    </row>
    <row r="338" spans="6:12" x14ac:dyDescent="0.25">
      <c r="F338" s="70"/>
      <c r="G338" s="70"/>
      <c r="H338" s="70"/>
      <c r="I338" s="70"/>
      <c r="J338" s="70"/>
      <c r="K338" s="70"/>
      <c r="L338" s="70"/>
    </row>
    <row r="339" spans="6:12" x14ac:dyDescent="0.25">
      <c r="F339" s="70"/>
      <c r="G339" s="70"/>
      <c r="H339" s="70"/>
      <c r="I339" s="70"/>
      <c r="J339" s="70"/>
      <c r="K339" s="70"/>
      <c r="L339" s="70"/>
    </row>
    <row r="340" spans="6:12" x14ac:dyDescent="0.25">
      <c r="F340" s="70"/>
      <c r="G340" s="70"/>
      <c r="H340" s="70"/>
      <c r="I340" s="70"/>
      <c r="J340" s="70"/>
      <c r="K340" s="70"/>
      <c r="L340" s="70"/>
    </row>
    <row r="341" spans="6:12" x14ac:dyDescent="0.25">
      <c r="F341" s="70"/>
      <c r="G341" s="70"/>
      <c r="H341" s="70"/>
      <c r="I341" s="70"/>
      <c r="J341" s="70"/>
      <c r="K341" s="70"/>
      <c r="L341" s="70"/>
    </row>
    <row r="342" spans="6:12" x14ac:dyDescent="0.25">
      <c r="F342" s="70"/>
      <c r="G342" s="70"/>
      <c r="H342" s="70"/>
      <c r="I342" s="70"/>
      <c r="J342" s="70"/>
      <c r="K342" s="70"/>
      <c r="L342" s="70"/>
    </row>
    <row r="343" spans="6:12" x14ac:dyDescent="0.25">
      <c r="F343" s="70"/>
      <c r="G343" s="70"/>
      <c r="H343" s="70"/>
      <c r="I343" s="70"/>
      <c r="J343" s="70"/>
      <c r="K343" s="70"/>
      <c r="L343" s="70"/>
    </row>
    <row r="344" spans="6:12" x14ac:dyDescent="0.25">
      <c r="F344" s="70"/>
      <c r="G344" s="70"/>
      <c r="H344" s="70"/>
      <c r="I344" s="70"/>
      <c r="J344" s="70"/>
      <c r="K344" s="70"/>
      <c r="L344" s="70"/>
    </row>
    <row r="345" spans="6:12" x14ac:dyDescent="0.25">
      <c r="F345" s="70"/>
      <c r="G345" s="70"/>
      <c r="H345" s="70"/>
      <c r="I345" s="70"/>
      <c r="J345" s="70"/>
      <c r="K345" s="70"/>
      <c r="L345" s="70"/>
    </row>
    <row r="346" spans="6:12" x14ac:dyDescent="0.25">
      <c r="F346" s="70"/>
      <c r="G346" s="70"/>
      <c r="H346" s="70"/>
      <c r="I346" s="70"/>
      <c r="J346" s="70"/>
      <c r="K346" s="70"/>
      <c r="L346" s="70"/>
    </row>
    <row r="347" spans="6:12" x14ac:dyDescent="0.25">
      <c r="F347" s="70"/>
      <c r="G347" s="70"/>
      <c r="H347" s="70"/>
      <c r="I347" s="70"/>
      <c r="J347" s="70"/>
      <c r="K347" s="70"/>
      <c r="L347" s="70"/>
    </row>
    <row r="348" spans="6:12" x14ac:dyDescent="0.25">
      <c r="F348" s="70"/>
      <c r="G348" s="70"/>
      <c r="H348" s="70"/>
      <c r="I348" s="70"/>
      <c r="J348" s="70"/>
      <c r="K348" s="70"/>
      <c r="L348" s="70"/>
    </row>
    <row r="349" spans="6:12" x14ac:dyDescent="0.25">
      <c r="F349" s="314"/>
      <c r="G349" s="314"/>
      <c r="H349" s="314"/>
      <c r="I349" s="314"/>
      <c r="J349" s="314"/>
      <c r="K349" s="314"/>
      <c r="L349" s="314"/>
    </row>
    <row r="350" spans="6:12" x14ac:dyDescent="0.25">
      <c r="F350" s="314"/>
      <c r="G350" s="314"/>
      <c r="H350" s="314"/>
      <c r="I350" s="314"/>
      <c r="J350" s="314"/>
      <c r="K350" s="314"/>
      <c r="L350" s="314"/>
    </row>
    <row r="351" spans="6:12" x14ac:dyDescent="0.25">
      <c r="F351" s="314"/>
      <c r="G351" s="314"/>
      <c r="H351" s="314"/>
      <c r="I351" s="314"/>
      <c r="J351" s="314"/>
      <c r="K351" s="314"/>
      <c r="L351" s="314"/>
    </row>
    <row r="352" spans="6:12" x14ac:dyDescent="0.25">
      <c r="F352" s="314"/>
      <c r="G352" s="314"/>
      <c r="H352" s="314"/>
      <c r="I352" s="314"/>
      <c r="J352" s="314"/>
      <c r="K352" s="314"/>
      <c r="L352" s="314"/>
    </row>
    <row r="353" spans="6:12" x14ac:dyDescent="0.25">
      <c r="F353" s="314"/>
      <c r="G353" s="314"/>
      <c r="H353" s="314"/>
      <c r="I353" s="314"/>
      <c r="J353" s="314"/>
      <c r="K353" s="314"/>
      <c r="L353" s="314"/>
    </row>
    <row r="354" spans="6:12" x14ac:dyDescent="0.25">
      <c r="F354" s="314"/>
      <c r="G354" s="314"/>
      <c r="H354" s="314"/>
      <c r="I354" s="314"/>
      <c r="J354" s="314"/>
      <c r="K354" s="314"/>
      <c r="L354" s="314"/>
    </row>
    <row r="355" spans="6:12" x14ac:dyDescent="0.25">
      <c r="F355" s="314"/>
      <c r="G355" s="314"/>
      <c r="H355" s="314"/>
      <c r="I355" s="314"/>
      <c r="J355" s="314"/>
      <c r="K355" s="314"/>
      <c r="L355" s="314"/>
    </row>
    <row r="356" spans="6:12" x14ac:dyDescent="0.25">
      <c r="F356" s="314"/>
      <c r="G356" s="314"/>
      <c r="H356" s="314"/>
      <c r="I356" s="314"/>
      <c r="J356" s="314"/>
      <c r="K356" s="314"/>
      <c r="L356" s="314"/>
    </row>
    <row r="357" spans="6:12" x14ac:dyDescent="0.25">
      <c r="F357" s="314"/>
      <c r="G357" s="314"/>
      <c r="H357" s="314"/>
      <c r="I357" s="314"/>
      <c r="J357" s="314"/>
      <c r="K357" s="314"/>
      <c r="L357" s="314"/>
    </row>
    <row r="358" spans="6:12" x14ac:dyDescent="0.25">
      <c r="F358" s="314"/>
      <c r="G358" s="314"/>
      <c r="H358" s="314"/>
      <c r="I358" s="314"/>
      <c r="J358" s="314"/>
      <c r="K358" s="314"/>
      <c r="L358" s="314"/>
    </row>
    <row r="359" spans="6:12" x14ac:dyDescent="0.25">
      <c r="F359" s="314"/>
      <c r="G359" s="314"/>
      <c r="H359" s="314"/>
      <c r="I359" s="314"/>
      <c r="J359" s="314"/>
      <c r="K359" s="314"/>
      <c r="L359" s="314"/>
    </row>
    <row r="360" spans="6:12" x14ac:dyDescent="0.25">
      <c r="F360" s="314"/>
      <c r="G360" s="314"/>
      <c r="H360" s="314"/>
      <c r="I360" s="314"/>
      <c r="J360" s="314"/>
      <c r="K360" s="314"/>
      <c r="L360" s="314"/>
    </row>
    <row r="361" spans="6:12" x14ac:dyDescent="0.25">
      <c r="F361" s="314"/>
      <c r="G361" s="314"/>
      <c r="H361" s="314"/>
      <c r="I361" s="314"/>
      <c r="J361" s="314"/>
      <c r="K361" s="314"/>
      <c r="L361" s="314"/>
    </row>
    <row r="362" spans="6:12" x14ac:dyDescent="0.25">
      <c r="F362" s="314"/>
      <c r="G362" s="314"/>
      <c r="H362" s="314"/>
      <c r="I362" s="314"/>
      <c r="J362" s="314"/>
      <c r="K362" s="314"/>
      <c r="L362" s="314"/>
    </row>
    <row r="363" spans="6:12" x14ac:dyDescent="0.25">
      <c r="F363" s="314"/>
      <c r="G363" s="314"/>
      <c r="H363" s="314"/>
      <c r="I363" s="314"/>
      <c r="J363" s="314"/>
      <c r="K363" s="314"/>
      <c r="L363" s="314"/>
    </row>
    <row r="364" spans="6:12" x14ac:dyDescent="0.25">
      <c r="F364" s="314"/>
      <c r="G364" s="314"/>
      <c r="H364" s="314"/>
      <c r="I364" s="314"/>
      <c r="J364" s="314"/>
      <c r="K364" s="314"/>
      <c r="L364" s="314"/>
    </row>
    <row r="365" spans="6:12" x14ac:dyDescent="0.25">
      <c r="F365" s="314"/>
      <c r="G365" s="314"/>
      <c r="H365" s="314"/>
      <c r="I365" s="314"/>
      <c r="J365" s="314"/>
      <c r="K365" s="314"/>
      <c r="L365" s="314"/>
    </row>
    <row r="366" spans="6:12" x14ac:dyDescent="0.25">
      <c r="F366" s="314"/>
      <c r="G366" s="314"/>
      <c r="H366" s="314"/>
      <c r="I366" s="314"/>
      <c r="J366" s="314"/>
      <c r="K366" s="314"/>
      <c r="L366" s="314"/>
    </row>
    <row r="367" spans="6:12" x14ac:dyDescent="0.25">
      <c r="F367" s="314"/>
      <c r="G367" s="314"/>
      <c r="H367" s="314"/>
      <c r="I367" s="314"/>
      <c r="J367" s="314"/>
      <c r="K367" s="314"/>
      <c r="L367" s="314"/>
    </row>
    <row r="368" spans="6:12" x14ac:dyDescent="0.25">
      <c r="F368" s="314"/>
      <c r="G368" s="314"/>
      <c r="H368" s="314"/>
      <c r="I368" s="314"/>
      <c r="J368" s="314"/>
      <c r="K368" s="314"/>
      <c r="L368" s="314"/>
    </row>
    <row r="369" spans="6:12" x14ac:dyDescent="0.25">
      <c r="F369" s="314"/>
      <c r="G369" s="314"/>
      <c r="H369" s="314"/>
      <c r="I369" s="314"/>
      <c r="J369" s="314"/>
      <c r="K369" s="314"/>
      <c r="L369" s="314"/>
    </row>
    <row r="370" spans="6:12" x14ac:dyDescent="0.25">
      <c r="F370" s="314"/>
      <c r="G370" s="314"/>
      <c r="H370" s="314"/>
      <c r="I370" s="314"/>
      <c r="J370" s="314"/>
      <c r="K370" s="314"/>
      <c r="L370" s="314"/>
    </row>
    <row r="371" spans="6:12" x14ac:dyDescent="0.25">
      <c r="F371" s="314"/>
      <c r="G371" s="314"/>
      <c r="H371" s="314"/>
      <c r="I371" s="314"/>
      <c r="J371" s="314"/>
      <c r="K371" s="314"/>
      <c r="L371" s="314"/>
    </row>
    <row r="372" spans="6:12" x14ac:dyDescent="0.25">
      <c r="F372" s="314"/>
      <c r="G372" s="314"/>
      <c r="H372" s="314"/>
      <c r="I372" s="314"/>
      <c r="J372" s="314"/>
      <c r="K372" s="314"/>
      <c r="L372" s="314"/>
    </row>
    <row r="373" spans="6:12" x14ac:dyDescent="0.25">
      <c r="F373" s="314"/>
      <c r="G373" s="314"/>
      <c r="H373" s="314"/>
      <c r="I373" s="314"/>
      <c r="J373" s="314"/>
      <c r="K373" s="314"/>
      <c r="L373" s="314"/>
    </row>
    <row r="374" spans="6:12" x14ac:dyDescent="0.25">
      <c r="F374" s="314"/>
      <c r="G374" s="314"/>
      <c r="H374" s="314"/>
      <c r="I374" s="314"/>
      <c r="J374" s="314"/>
      <c r="K374" s="314"/>
      <c r="L374" s="314"/>
    </row>
    <row r="375" spans="6:12" x14ac:dyDescent="0.25">
      <c r="F375" s="314"/>
      <c r="G375" s="314"/>
      <c r="H375" s="314"/>
      <c r="I375" s="314"/>
      <c r="J375" s="314"/>
      <c r="K375" s="314"/>
      <c r="L375" s="314"/>
    </row>
    <row r="376" spans="6:12" x14ac:dyDescent="0.25">
      <c r="F376" s="314"/>
      <c r="G376" s="314"/>
      <c r="H376" s="314"/>
      <c r="I376" s="314"/>
      <c r="J376" s="314"/>
      <c r="K376" s="314"/>
      <c r="L376" s="314"/>
    </row>
    <row r="377" spans="6:12" x14ac:dyDescent="0.25">
      <c r="F377" s="314"/>
      <c r="G377" s="314"/>
      <c r="H377" s="314"/>
      <c r="I377" s="314"/>
      <c r="J377" s="314"/>
      <c r="K377" s="314"/>
      <c r="L377" s="314"/>
    </row>
    <row r="378" spans="6:12" x14ac:dyDescent="0.25">
      <c r="F378" s="314"/>
      <c r="G378" s="314"/>
      <c r="H378" s="314"/>
      <c r="I378" s="314"/>
      <c r="J378" s="314"/>
      <c r="K378" s="314"/>
      <c r="L378" s="314"/>
    </row>
    <row r="379" spans="6:12" x14ac:dyDescent="0.25">
      <c r="F379" s="314"/>
      <c r="G379" s="314"/>
      <c r="H379" s="314"/>
      <c r="I379" s="314"/>
      <c r="J379" s="314"/>
      <c r="K379" s="314"/>
      <c r="L379" s="314"/>
    </row>
    <row r="380" spans="6:12" x14ac:dyDescent="0.25">
      <c r="F380" s="314"/>
      <c r="G380" s="314"/>
      <c r="H380" s="314"/>
      <c r="I380" s="314"/>
      <c r="J380" s="314"/>
      <c r="K380" s="314"/>
      <c r="L380" s="314"/>
    </row>
    <row r="381" spans="6:12" x14ac:dyDescent="0.25">
      <c r="F381" s="314"/>
      <c r="G381" s="314"/>
      <c r="H381" s="314"/>
      <c r="I381" s="314"/>
      <c r="J381" s="314"/>
      <c r="K381" s="314"/>
      <c r="L381" s="314"/>
    </row>
    <row r="382" spans="6:12" x14ac:dyDescent="0.25">
      <c r="F382" s="314"/>
      <c r="G382" s="314"/>
      <c r="H382" s="314"/>
      <c r="I382" s="314"/>
      <c r="J382" s="314"/>
      <c r="K382" s="314"/>
      <c r="L382" s="314"/>
    </row>
    <row r="383" spans="6:12" x14ac:dyDescent="0.25">
      <c r="F383" s="314"/>
      <c r="G383" s="314"/>
      <c r="H383" s="314"/>
      <c r="I383" s="314"/>
      <c r="J383" s="314"/>
      <c r="K383" s="314"/>
      <c r="L383" s="314"/>
    </row>
    <row r="384" spans="6:12" x14ac:dyDescent="0.25">
      <c r="F384" s="314"/>
      <c r="G384" s="314"/>
      <c r="H384" s="314"/>
      <c r="I384" s="314"/>
      <c r="J384" s="314"/>
      <c r="K384" s="314"/>
      <c r="L384" s="314"/>
    </row>
    <row r="385" spans="6:12" x14ac:dyDescent="0.25">
      <c r="F385" s="314"/>
      <c r="G385" s="314"/>
      <c r="H385" s="314"/>
      <c r="I385" s="314"/>
      <c r="J385" s="314"/>
      <c r="K385" s="314"/>
      <c r="L385" s="314"/>
    </row>
    <row r="386" spans="6:12" x14ac:dyDescent="0.25">
      <c r="F386" s="314"/>
      <c r="G386" s="314"/>
      <c r="H386" s="314"/>
      <c r="I386" s="314"/>
      <c r="J386" s="314"/>
      <c r="K386" s="314"/>
      <c r="L386" s="314"/>
    </row>
    <row r="387" spans="6:12" x14ac:dyDescent="0.25">
      <c r="F387" s="314"/>
      <c r="G387" s="314"/>
      <c r="H387" s="314"/>
      <c r="I387" s="314"/>
      <c r="J387" s="314"/>
      <c r="K387" s="314"/>
      <c r="L387" s="314"/>
    </row>
    <row r="388" spans="6:12" x14ac:dyDescent="0.25">
      <c r="F388" s="314"/>
      <c r="G388" s="314"/>
      <c r="H388" s="314"/>
      <c r="I388" s="314"/>
      <c r="J388" s="314"/>
      <c r="K388" s="314"/>
      <c r="L388" s="314"/>
    </row>
    <row r="389" spans="6:12" x14ac:dyDescent="0.25">
      <c r="F389" s="314"/>
      <c r="G389" s="314"/>
      <c r="H389" s="314"/>
      <c r="I389" s="314"/>
      <c r="J389" s="314"/>
      <c r="K389" s="314"/>
      <c r="L389" s="314"/>
    </row>
    <row r="390" spans="6:12" x14ac:dyDescent="0.25">
      <c r="F390" s="314"/>
      <c r="G390" s="314"/>
      <c r="H390" s="314"/>
      <c r="I390" s="314"/>
      <c r="J390" s="314"/>
      <c r="K390" s="314"/>
      <c r="L390" s="314"/>
    </row>
    <row r="391" spans="6:12" x14ac:dyDescent="0.25">
      <c r="F391" s="314"/>
      <c r="G391" s="314"/>
      <c r="H391" s="314"/>
      <c r="I391" s="314"/>
      <c r="J391" s="314"/>
      <c r="K391" s="314"/>
      <c r="L391" s="314"/>
    </row>
    <row r="392" spans="6:12" x14ac:dyDescent="0.25">
      <c r="F392" s="314"/>
      <c r="G392" s="314"/>
      <c r="H392" s="314"/>
      <c r="I392" s="314"/>
      <c r="J392" s="314"/>
      <c r="K392" s="314"/>
      <c r="L392" s="314"/>
    </row>
    <row r="393" spans="6:12" x14ac:dyDescent="0.25">
      <c r="F393" s="314"/>
      <c r="G393" s="314"/>
      <c r="H393" s="314"/>
      <c r="I393" s="314"/>
      <c r="J393" s="314"/>
      <c r="K393" s="314"/>
      <c r="L393" s="314"/>
    </row>
    <row r="394" spans="6:12" x14ac:dyDescent="0.25">
      <c r="F394" s="314"/>
      <c r="G394" s="314"/>
      <c r="H394" s="314"/>
      <c r="I394" s="314"/>
      <c r="J394" s="314"/>
      <c r="K394" s="314"/>
      <c r="L394" s="314"/>
    </row>
    <row r="395" spans="6:12" x14ac:dyDescent="0.25">
      <c r="F395" s="314"/>
      <c r="G395" s="314"/>
      <c r="H395" s="314"/>
      <c r="I395" s="314"/>
      <c r="J395" s="314"/>
      <c r="K395" s="314"/>
      <c r="L395" s="314"/>
    </row>
    <row r="396" spans="6:12" x14ac:dyDescent="0.25">
      <c r="F396" s="314"/>
      <c r="G396" s="314"/>
      <c r="H396" s="314"/>
      <c r="I396" s="314"/>
      <c r="J396" s="314"/>
      <c r="K396" s="314"/>
      <c r="L396" s="314"/>
    </row>
    <row r="397" spans="6:12" x14ac:dyDescent="0.25">
      <c r="F397" s="314"/>
      <c r="G397" s="314"/>
      <c r="H397" s="314"/>
      <c r="I397" s="314"/>
      <c r="J397" s="314"/>
      <c r="K397" s="314"/>
      <c r="L397" s="314"/>
    </row>
    <row r="398" spans="6:12" x14ac:dyDescent="0.25">
      <c r="F398" s="314"/>
      <c r="G398" s="314"/>
      <c r="H398" s="314"/>
      <c r="I398" s="314"/>
      <c r="J398" s="314"/>
      <c r="K398" s="314"/>
      <c r="L398" s="314"/>
    </row>
    <row r="399" spans="6:12" x14ac:dyDescent="0.25">
      <c r="F399" s="314"/>
      <c r="G399" s="314"/>
      <c r="H399" s="314"/>
      <c r="I399" s="314"/>
      <c r="J399" s="314"/>
      <c r="K399" s="314"/>
      <c r="L399" s="314"/>
    </row>
    <row r="400" spans="6:12" x14ac:dyDescent="0.25">
      <c r="F400" s="314"/>
      <c r="G400" s="314"/>
      <c r="H400" s="314"/>
      <c r="I400" s="314"/>
      <c r="J400" s="314"/>
      <c r="K400" s="314"/>
      <c r="L400" s="314"/>
    </row>
    <row r="401" spans="6:12" x14ac:dyDescent="0.25">
      <c r="F401" s="314"/>
      <c r="G401" s="314"/>
      <c r="H401" s="314"/>
      <c r="I401" s="314"/>
      <c r="J401" s="314"/>
      <c r="K401" s="314"/>
      <c r="L401" s="314"/>
    </row>
    <row r="402" spans="6:12" x14ac:dyDescent="0.25">
      <c r="F402" s="314"/>
      <c r="G402" s="314"/>
      <c r="H402" s="314"/>
      <c r="I402" s="314"/>
      <c r="J402" s="314"/>
      <c r="K402" s="314"/>
      <c r="L402" s="314"/>
    </row>
    <row r="403" spans="6:12" x14ac:dyDescent="0.25">
      <c r="F403" s="314"/>
      <c r="G403" s="314"/>
      <c r="H403" s="314"/>
      <c r="I403" s="314"/>
      <c r="J403" s="314"/>
      <c r="K403" s="314"/>
      <c r="L403" s="314"/>
    </row>
    <row r="404" spans="6:12" x14ac:dyDescent="0.25">
      <c r="F404" s="314"/>
      <c r="G404" s="314"/>
      <c r="H404" s="314"/>
      <c r="I404" s="314"/>
      <c r="J404" s="314"/>
      <c r="K404" s="314"/>
      <c r="L404" s="314"/>
    </row>
    <row r="405" spans="6:12" x14ac:dyDescent="0.25">
      <c r="F405" s="314"/>
      <c r="G405" s="314"/>
      <c r="H405" s="314"/>
      <c r="I405" s="314"/>
      <c r="J405" s="314"/>
      <c r="K405" s="314"/>
      <c r="L405" s="314"/>
    </row>
    <row r="406" spans="6:12" x14ac:dyDescent="0.25">
      <c r="F406" s="314"/>
      <c r="G406" s="314"/>
      <c r="H406" s="314"/>
      <c r="I406" s="314"/>
      <c r="J406" s="314"/>
      <c r="K406" s="314"/>
      <c r="L406" s="314"/>
    </row>
    <row r="407" spans="6:12" x14ac:dyDescent="0.25">
      <c r="F407" s="314"/>
      <c r="G407" s="314"/>
      <c r="H407" s="314"/>
      <c r="I407" s="314"/>
      <c r="J407" s="314"/>
      <c r="K407" s="314"/>
      <c r="L407" s="314"/>
    </row>
    <row r="408" spans="6:12" x14ac:dyDescent="0.25">
      <c r="F408" s="314"/>
      <c r="G408" s="314"/>
      <c r="H408" s="314"/>
      <c r="I408" s="314"/>
      <c r="J408" s="314"/>
      <c r="K408" s="314"/>
      <c r="L408" s="314"/>
    </row>
    <row r="409" spans="6:12" x14ac:dyDescent="0.25">
      <c r="F409" s="314"/>
      <c r="G409" s="314"/>
      <c r="H409" s="314"/>
      <c r="I409" s="314"/>
      <c r="J409" s="314"/>
      <c r="K409" s="314"/>
      <c r="L409" s="314"/>
    </row>
    <row r="410" spans="6:12" x14ac:dyDescent="0.25">
      <c r="F410" s="314"/>
      <c r="G410" s="314"/>
      <c r="H410" s="314"/>
      <c r="I410" s="314"/>
      <c r="J410" s="314"/>
      <c r="K410" s="314"/>
      <c r="L410" s="314"/>
    </row>
    <row r="411" spans="6:12" x14ac:dyDescent="0.25">
      <c r="F411" s="314"/>
      <c r="G411" s="314"/>
      <c r="H411" s="314"/>
      <c r="I411" s="314"/>
      <c r="J411" s="314"/>
      <c r="K411" s="314"/>
      <c r="L411" s="314"/>
    </row>
    <row r="412" spans="6:12" x14ac:dyDescent="0.25">
      <c r="F412" s="314"/>
      <c r="G412" s="314"/>
      <c r="H412" s="314"/>
      <c r="I412" s="314"/>
      <c r="J412" s="314"/>
      <c r="K412" s="314"/>
      <c r="L412" s="314"/>
    </row>
    <row r="413" spans="6:12" x14ac:dyDescent="0.25">
      <c r="F413" s="314"/>
      <c r="G413" s="314"/>
      <c r="H413" s="314"/>
      <c r="I413" s="314"/>
      <c r="J413" s="314"/>
      <c r="K413" s="314"/>
      <c r="L413" s="314"/>
    </row>
    <row r="414" spans="6:12" x14ac:dyDescent="0.25">
      <c r="F414" s="314"/>
      <c r="G414" s="314"/>
      <c r="H414" s="314"/>
      <c r="I414" s="314"/>
      <c r="J414" s="314"/>
      <c r="K414" s="314"/>
      <c r="L414" s="314"/>
    </row>
    <row r="415" spans="6:12" x14ac:dyDescent="0.25">
      <c r="F415" s="314"/>
      <c r="G415" s="314"/>
      <c r="H415" s="314"/>
      <c r="I415" s="314"/>
      <c r="J415" s="314"/>
      <c r="K415" s="314"/>
      <c r="L415" s="314"/>
    </row>
    <row r="416" spans="6:12" x14ac:dyDescent="0.25">
      <c r="F416" s="314"/>
      <c r="G416" s="314"/>
      <c r="H416" s="314"/>
      <c r="I416" s="314"/>
      <c r="J416" s="314"/>
      <c r="K416" s="314"/>
      <c r="L416" s="314"/>
    </row>
    <row r="417" spans="6:12" x14ac:dyDescent="0.25">
      <c r="F417" s="314"/>
      <c r="G417" s="314"/>
      <c r="H417" s="314"/>
      <c r="I417" s="314"/>
      <c r="J417" s="314"/>
      <c r="K417" s="314"/>
      <c r="L417" s="314"/>
    </row>
    <row r="418" spans="6:12" x14ac:dyDescent="0.25">
      <c r="F418" s="314"/>
      <c r="G418" s="314"/>
      <c r="H418" s="314"/>
      <c r="I418" s="314"/>
      <c r="J418" s="314"/>
      <c r="K418" s="314"/>
      <c r="L418" s="314"/>
    </row>
    <row r="419" spans="6:12" x14ac:dyDescent="0.25">
      <c r="F419" s="314"/>
      <c r="G419" s="314"/>
      <c r="H419" s="314"/>
      <c r="I419" s="314"/>
      <c r="J419" s="314"/>
      <c r="K419" s="314"/>
      <c r="L419" s="314"/>
    </row>
    <row r="420" spans="6:12" x14ac:dyDescent="0.25">
      <c r="F420" s="314"/>
      <c r="G420" s="314"/>
      <c r="H420" s="314"/>
      <c r="I420" s="314"/>
      <c r="J420" s="314"/>
      <c r="K420" s="314"/>
      <c r="L420" s="314"/>
    </row>
    <row r="421" spans="6:12" x14ac:dyDescent="0.25">
      <c r="F421" s="314"/>
      <c r="G421" s="314"/>
      <c r="H421" s="314"/>
      <c r="I421" s="314"/>
      <c r="J421" s="314"/>
      <c r="K421" s="314"/>
      <c r="L421" s="314"/>
    </row>
    <row r="422" spans="6:12" x14ac:dyDescent="0.25">
      <c r="F422" s="314"/>
      <c r="G422" s="314"/>
      <c r="H422" s="314"/>
      <c r="I422" s="314"/>
      <c r="J422" s="314"/>
      <c r="K422" s="314"/>
      <c r="L422" s="314"/>
    </row>
    <row r="423" spans="6:12" x14ac:dyDescent="0.25">
      <c r="F423" s="314"/>
      <c r="G423" s="314"/>
      <c r="H423" s="314"/>
      <c r="I423" s="314"/>
      <c r="J423" s="314"/>
      <c r="K423" s="314"/>
      <c r="L423" s="314"/>
    </row>
    <row r="424" spans="6:12" x14ac:dyDescent="0.25">
      <c r="F424" s="314"/>
      <c r="G424" s="314"/>
      <c r="H424" s="314"/>
      <c r="I424" s="314"/>
      <c r="J424" s="314"/>
      <c r="K424" s="314"/>
      <c r="L424" s="314"/>
    </row>
    <row r="425" spans="6:12" x14ac:dyDescent="0.25">
      <c r="F425" s="314"/>
      <c r="G425" s="314"/>
      <c r="H425" s="314"/>
      <c r="I425" s="314"/>
      <c r="J425" s="314"/>
      <c r="K425" s="314"/>
      <c r="L425" s="314"/>
    </row>
    <row r="426" spans="6:12" x14ac:dyDescent="0.25">
      <c r="F426" s="314"/>
      <c r="G426" s="314"/>
      <c r="H426" s="314"/>
      <c r="I426" s="314"/>
      <c r="J426" s="314"/>
      <c r="K426" s="314"/>
      <c r="L426" s="314"/>
    </row>
    <row r="427" spans="6:12" x14ac:dyDescent="0.25">
      <c r="F427" s="314"/>
      <c r="G427" s="314"/>
      <c r="H427" s="314"/>
      <c r="I427" s="314"/>
      <c r="J427" s="314"/>
      <c r="K427" s="314"/>
      <c r="L427" s="314"/>
    </row>
    <row r="428" spans="6:12" x14ac:dyDescent="0.25">
      <c r="F428" s="314"/>
      <c r="G428" s="314"/>
      <c r="H428" s="314"/>
      <c r="I428" s="314"/>
      <c r="J428" s="314"/>
      <c r="K428" s="314"/>
      <c r="L428" s="314"/>
    </row>
    <row r="429" spans="6:12" x14ac:dyDescent="0.25">
      <c r="F429" s="314"/>
      <c r="G429" s="314"/>
      <c r="H429" s="314"/>
      <c r="I429" s="314"/>
      <c r="J429" s="314"/>
      <c r="K429" s="314"/>
      <c r="L429" s="314"/>
    </row>
    <row r="430" spans="6:12" x14ac:dyDescent="0.25">
      <c r="F430" s="314"/>
      <c r="G430" s="314"/>
      <c r="H430" s="314"/>
      <c r="I430" s="314"/>
      <c r="J430" s="314"/>
      <c r="K430" s="314"/>
      <c r="L430" s="314"/>
    </row>
    <row r="431" spans="6:12" x14ac:dyDescent="0.25">
      <c r="F431" s="314"/>
      <c r="G431" s="314"/>
      <c r="H431" s="314"/>
      <c r="I431" s="314"/>
      <c r="J431" s="314"/>
      <c r="K431" s="314"/>
      <c r="L431" s="314"/>
    </row>
    <row r="432" spans="6:12" x14ac:dyDescent="0.25">
      <c r="F432" s="314"/>
      <c r="G432" s="314"/>
      <c r="H432" s="314"/>
      <c r="I432" s="314"/>
      <c r="J432" s="314"/>
      <c r="K432" s="314"/>
      <c r="L432" s="314"/>
    </row>
    <row r="433" spans="6:12" x14ac:dyDescent="0.25">
      <c r="F433" s="314"/>
      <c r="G433" s="314"/>
      <c r="H433" s="314"/>
      <c r="I433" s="314"/>
      <c r="J433" s="314"/>
      <c r="K433" s="314"/>
      <c r="L433" s="314"/>
    </row>
    <row r="434" spans="6:12" x14ac:dyDescent="0.25">
      <c r="F434" s="314"/>
      <c r="G434" s="314"/>
      <c r="H434" s="314"/>
      <c r="I434" s="314"/>
      <c r="J434" s="314"/>
      <c r="K434" s="314"/>
      <c r="L434" s="314"/>
    </row>
    <row r="435" spans="6:12" x14ac:dyDescent="0.25">
      <c r="F435" s="314"/>
      <c r="G435" s="314"/>
      <c r="H435" s="314"/>
      <c r="I435" s="314"/>
      <c r="J435" s="314"/>
      <c r="K435" s="314"/>
      <c r="L435" s="314"/>
    </row>
    <row r="436" spans="6:12" x14ac:dyDescent="0.25">
      <c r="F436" s="314"/>
      <c r="G436" s="314"/>
      <c r="H436" s="314"/>
      <c r="I436" s="314"/>
      <c r="J436" s="314"/>
      <c r="K436" s="314"/>
      <c r="L436" s="314"/>
    </row>
    <row r="437" spans="6:12" x14ac:dyDescent="0.25">
      <c r="F437" s="314"/>
      <c r="G437" s="314"/>
      <c r="H437" s="314"/>
      <c r="I437" s="314"/>
      <c r="J437" s="314"/>
      <c r="K437" s="314"/>
      <c r="L437" s="314"/>
    </row>
    <row r="438" spans="6:12" x14ac:dyDescent="0.25">
      <c r="F438" s="314"/>
      <c r="G438" s="314"/>
      <c r="H438" s="314"/>
      <c r="I438" s="314"/>
      <c r="J438" s="314"/>
      <c r="K438" s="314"/>
      <c r="L438" s="314"/>
    </row>
    <row r="439" spans="6:12" x14ac:dyDescent="0.25">
      <c r="F439" s="314"/>
      <c r="G439" s="314"/>
      <c r="H439" s="314"/>
      <c r="I439" s="314"/>
      <c r="J439" s="314"/>
      <c r="K439" s="314"/>
      <c r="L439" s="314"/>
    </row>
    <row r="440" spans="6:12" x14ac:dyDescent="0.25">
      <c r="F440" s="314"/>
      <c r="G440" s="314"/>
      <c r="H440" s="314"/>
      <c r="I440" s="314"/>
      <c r="J440" s="314"/>
      <c r="K440" s="314"/>
      <c r="L440" s="314"/>
    </row>
    <row r="441" spans="6:12" x14ac:dyDescent="0.25">
      <c r="F441" s="314"/>
      <c r="G441" s="314"/>
      <c r="H441" s="314"/>
      <c r="I441" s="314"/>
      <c r="J441" s="314"/>
      <c r="K441" s="314"/>
      <c r="L441" s="314"/>
    </row>
    <row r="442" spans="6:12" x14ac:dyDescent="0.25">
      <c r="F442" s="314"/>
      <c r="G442" s="314"/>
      <c r="H442" s="314"/>
      <c r="I442" s="314"/>
      <c r="J442" s="314"/>
      <c r="K442" s="314"/>
      <c r="L442" s="314"/>
    </row>
    <row r="443" spans="6:12" x14ac:dyDescent="0.25">
      <c r="F443" s="314"/>
      <c r="G443" s="314"/>
      <c r="H443" s="314"/>
      <c r="I443" s="314"/>
      <c r="J443" s="314"/>
      <c r="K443" s="314"/>
      <c r="L443" s="314"/>
    </row>
    <row r="444" spans="6:12" x14ac:dyDescent="0.25">
      <c r="F444" s="314"/>
      <c r="G444" s="314"/>
      <c r="H444" s="314"/>
      <c r="I444" s="314"/>
      <c r="J444" s="314"/>
      <c r="K444" s="314"/>
      <c r="L444" s="314"/>
    </row>
    <row r="445" spans="6:12" x14ac:dyDescent="0.25">
      <c r="F445" s="314"/>
      <c r="G445" s="314"/>
      <c r="H445" s="314"/>
      <c r="I445" s="314"/>
      <c r="J445" s="314"/>
      <c r="K445" s="314"/>
      <c r="L445" s="314"/>
    </row>
    <row r="446" spans="6:12" x14ac:dyDescent="0.25">
      <c r="F446" s="314"/>
      <c r="G446" s="314"/>
      <c r="H446" s="314"/>
      <c r="I446" s="314"/>
      <c r="J446" s="314"/>
      <c r="K446" s="314"/>
      <c r="L446" s="314"/>
    </row>
    <row r="447" spans="6:12" x14ac:dyDescent="0.25">
      <c r="F447" s="314"/>
      <c r="G447" s="314"/>
      <c r="H447" s="314"/>
      <c r="I447" s="314"/>
      <c r="J447" s="314"/>
      <c r="K447" s="314"/>
      <c r="L447" s="314"/>
    </row>
    <row r="448" spans="6:12" x14ac:dyDescent="0.25">
      <c r="F448" s="314"/>
      <c r="G448" s="314"/>
      <c r="H448" s="314"/>
      <c r="I448" s="314"/>
      <c r="J448" s="314"/>
      <c r="K448" s="314"/>
      <c r="L448" s="314"/>
    </row>
    <row r="449" spans="6:12" x14ac:dyDescent="0.25">
      <c r="F449" s="314"/>
      <c r="G449" s="314"/>
      <c r="H449" s="314"/>
      <c r="I449" s="314"/>
      <c r="J449" s="314"/>
      <c r="K449" s="314"/>
      <c r="L449" s="314"/>
    </row>
    <row r="450" spans="6:12" x14ac:dyDescent="0.25">
      <c r="F450" s="314"/>
      <c r="G450" s="314"/>
      <c r="H450" s="314"/>
      <c r="I450" s="314"/>
      <c r="J450" s="314"/>
      <c r="K450" s="314"/>
      <c r="L450" s="314"/>
    </row>
    <row r="451" spans="6:12" x14ac:dyDescent="0.25">
      <c r="F451" s="314"/>
      <c r="G451" s="314"/>
      <c r="H451" s="314"/>
      <c r="I451" s="314"/>
      <c r="J451" s="314"/>
      <c r="K451" s="314"/>
      <c r="L451" s="314"/>
    </row>
    <row r="452" spans="6:12" x14ac:dyDescent="0.25">
      <c r="F452" s="314"/>
      <c r="G452" s="314"/>
      <c r="H452" s="314"/>
      <c r="I452" s="314"/>
      <c r="J452" s="314"/>
      <c r="K452" s="314"/>
      <c r="L452" s="314"/>
    </row>
    <row r="453" spans="6:12" x14ac:dyDescent="0.25">
      <c r="F453" s="314"/>
      <c r="G453" s="314"/>
      <c r="H453" s="314"/>
      <c r="I453" s="314"/>
      <c r="J453" s="314"/>
      <c r="K453" s="314"/>
      <c r="L453" s="314"/>
    </row>
    <row r="454" spans="6:12" x14ac:dyDescent="0.25">
      <c r="F454" s="314"/>
      <c r="G454" s="314"/>
      <c r="H454" s="314"/>
      <c r="I454" s="314"/>
      <c r="J454" s="314"/>
      <c r="K454" s="314"/>
      <c r="L454" s="314"/>
    </row>
    <row r="455" spans="6:12" x14ac:dyDescent="0.25">
      <c r="F455" s="314"/>
      <c r="G455" s="314"/>
      <c r="H455" s="314"/>
      <c r="I455" s="314"/>
      <c r="J455" s="314"/>
      <c r="K455" s="314"/>
      <c r="L455" s="314"/>
    </row>
    <row r="456" spans="6:12" x14ac:dyDescent="0.25">
      <c r="F456" s="314"/>
      <c r="G456" s="314"/>
      <c r="H456" s="314"/>
      <c r="I456" s="314"/>
      <c r="J456" s="314"/>
      <c r="K456" s="314"/>
      <c r="L456" s="314"/>
    </row>
    <row r="457" spans="6:12" x14ac:dyDescent="0.25">
      <c r="F457" s="314"/>
      <c r="G457" s="314"/>
      <c r="H457" s="314"/>
      <c r="I457" s="314"/>
      <c r="J457" s="314"/>
      <c r="K457" s="314"/>
      <c r="L457" s="314"/>
    </row>
    <row r="458" spans="6:12" x14ac:dyDescent="0.25">
      <c r="F458" s="314"/>
      <c r="G458" s="314"/>
      <c r="H458" s="314"/>
      <c r="I458" s="314"/>
      <c r="J458" s="314"/>
      <c r="K458" s="314"/>
      <c r="L458" s="314"/>
    </row>
    <row r="459" spans="6:12" x14ac:dyDescent="0.25">
      <c r="F459" s="314"/>
      <c r="G459" s="314"/>
      <c r="H459" s="314"/>
      <c r="I459" s="314"/>
      <c r="J459" s="314"/>
      <c r="K459" s="314"/>
      <c r="L459" s="314"/>
    </row>
    <row r="460" spans="6:12" x14ac:dyDescent="0.25">
      <c r="F460" s="314"/>
      <c r="G460" s="314"/>
      <c r="H460" s="314"/>
      <c r="I460" s="314"/>
      <c r="J460" s="314"/>
      <c r="K460" s="314"/>
      <c r="L460" s="314"/>
    </row>
    <row r="461" spans="6:12" x14ac:dyDescent="0.25">
      <c r="F461" s="314"/>
      <c r="G461" s="314"/>
      <c r="H461" s="314"/>
      <c r="I461" s="314"/>
      <c r="J461" s="314"/>
      <c r="K461" s="314"/>
      <c r="L461" s="314"/>
    </row>
    <row r="462" spans="6:12" x14ac:dyDescent="0.25">
      <c r="F462" s="314"/>
      <c r="G462" s="314"/>
      <c r="H462" s="314"/>
      <c r="I462" s="314"/>
      <c r="J462" s="314"/>
      <c r="K462" s="314"/>
      <c r="L462" s="314"/>
    </row>
    <row r="463" spans="6:12" x14ac:dyDescent="0.25">
      <c r="F463" s="314"/>
      <c r="G463" s="314"/>
      <c r="H463" s="314"/>
      <c r="I463" s="314"/>
      <c r="J463" s="314"/>
      <c r="K463" s="314"/>
      <c r="L463" s="314"/>
    </row>
    <row r="464" spans="6:12" x14ac:dyDescent="0.25">
      <c r="F464" s="314"/>
      <c r="G464" s="314"/>
      <c r="H464" s="314"/>
      <c r="I464" s="314"/>
      <c r="J464" s="314"/>
      <c r="K464" s="314"/>
      <c r="L464" s="314"/>
    </row>
    <row r="465" spans="6:12" x14ac:dyDescent="0.25">
      <c r="F465" s="314"/>
      <c r="G465" s="314"/>
      <c r="H465" s="314"/>
      <c r="I465" s="314"/>
      <c r="J465" s="314"/>
      <c r="K465" s="314"/>
      <c r="L465" s="314"/>
    </row>
    <row r="466" spans="6:12" x14ac:dyDescent="0.25">
      <c r="F466" s="314"/>
      <c r="G466" s="314"/>
      <c r="H466" s="314"/>
      <c r="I466" s="314"/>
      <c r="J466" s="314"/>
      <c r="K466" s="314"/>
      <c r="L466" s="314"/>
    </row>
    <row r="467" spans="6:12" x14ac:dyDescent="0.25">
      <c r="F467" s="314"/>
      <c r="G467" s="314"/>
      <c r="H467" s="314"/>
      <c r="I467" s="314"/>
      <c r="J467" s="314"/>
      <c r="K467" s="314"/>
      <c r="L467" s="314"/>
    </row>
    <row r="468" spans="6:12" x14ac:dyDescent="0.25">
      <c r="F468" s="314"/>
      <c r="G468" s="314"/>
      <c r="H468" s="314"/>
      <c r="I468" s="314"/>
      <c r="J468" s="314"/>
      <c r="K468" s="314"/>
      <c r="L468" s="314"/>
    </row>
    <row r="469" spans="6:12" x14ac:dyDescent="0.25">
      <c r="F469" s="314"/>
      <c r="G469" s="314"/>
      <c r="H469" s="314"/>
      <c r="I469" s="314"/>
      <c r="J469" s="314"/>
      <c r="K469" s="314"/>
      <c r="L469" s="314"/>
    </row>
    <row r="470" spans="6:12" x14ac:dyDescent="0.25">
      <c r="F470" s="314"/>
      <c r="G470" s="314"/>
      <c r="H470" s="314"/>
      <c r="I470" s="314"/>
      <c r="J470" s="314"/>
      <c r="K470" s="314"/>
      <c r="L470" s="314"/>
    </row>
    <row r="471" spans="6:12" x14ac:dyDescent="0.25">
      <c r="F471" s="314"/>
      <c r="G471" s="314"/>
      <c r="H471" s="314"/>
      <c r="I471" s="314"/>
      <c r="J471" s="314"/>
      <c r="K471" s="314"/>
      <c r="L471" s="314"/>
    </row>
    <row r="472" spans="6:12" x14ac:dyDescent="0.25">
      <c r="F472" s="314"/>
      <c r="G472" s="314"/>
      <c r="H472" s="314"/>
      <c r="I472" s="314"/>
      <c r="J472" s="314"/>
      <c r="K472" s="314"/>
      <c r="L472" s="314"/>
    </row>
    <row r="473" spans="6:12" x14ac:dyDescent="0.25">
      <c r="F473" s="314"/>
      <c r="G473" s="314"/>
      <c r="H473" s="314"/>
      <c r="I473" s="314"/>
      <c r="J473" s="314"/>
      <c r="K473" s="314"/>
      <c r="L473" s="314"/>
    </row>
    <row r="474" spans="6:12" x14ac:dyDescent="0.25">
      <c r="F474" s="314"/>
      <c r="G474" s="314"/>
      <c r="H474" s="314"/>
      <c r="I474" s="314"/>
      <c r="J474" s="314"/>
      <c r="K474" s="314"/>
      <c r="L474" s="314"/>
    </row>
    <row r="475" spans="6:12" x14ac:dyDescent="0.25">
      <c r="F475" s="314"/>
      <c r="G475" s="314"/>
      <c r="H475" s="314"/>
      <c r="I475" s="314"/>
      <c r="J475" s="314"/>
      <c r="K475" s="314"/>
      <c r="L475" s="314"/>
    </row>
    <row r="476" spans="6:12" x14ac:dyDescent="0.25">
      <c r="F476" s="314"/>
      <c r="G476" s="314"/>
      <c r="H476" s="314"/>
      <c r="I476" s="314"/>
      <c r="J476" s="314"/>
      <c r="K476" s="314"/>
      <c r="L476" s="314"/>
    </row>
    <row r="477" spans="6:12" x14ac:dyDescent="0.25">
      <c r="F477" s="314"/>
      <c r="G477" s="314"/>
      <c r="H477" s="314"/>
      <c r="I477" s="314"/>
      <c r="J477" s="314"/>
      <c r="K477" s="314"/>
      <c r="L477" s="314"/>
    </row>
    <row r="478" spans="6:12" x14ac:dyDescent="0.25">
      <c r="F478" s="314"/>
      <c r="G478" s="314"/>
      <c r="H478" s="314"/>
      <c r="I478" s="314"/>
      <c r="J478" s="314"/>
      <c r="K478" s="314"/>
      <c r="L478" s="314"/>
    </row>
    <row r="479" spans="6:12" x14ac:dyDescent="0.25">
      <c r="F479" s="314"/>
      <c r="G479" s="314"/>
      <c r="H479" s="314"/>
      <c r="I479" s="314"/>
      <c r="J479" s="314"/>
      <c r="K479" s="314"/>
      <c r="L479" s="314"/>
    </row>
    <row r="480" spans="6:12" x14ac:dyDescent="0.25">
      <c r="F480" s="314"/>
      <c r="G480" s="314"/>
      <c r="H480" s="314"/>
      <c r="I480" s="314"/>
      <c r="J480" s="314"/>
      <c r="K480" s="314"/>
      <c r="L480" s="314"/>
    </row>
    <row r="481" spans="6:12" x14ac:dyDescent="0.25">
      <c r="F481" s="314"/>
      <c r="G481" s="314"/>
      <c r="H481" s="314"/>
      <c r="I481" s="314"/>
      <c r="J481" s="314"/>
      <c r="K481" s="314"/>
      <c r="L481" s="314"/>
    </row>
    <row r="482" spans="6:12" x14ac:dyDescent="0.25">
      <c r="F482" s="314"/>
      <c r="G482" s="314"/>
      <c r="H482" s="314"/>
      <c r="I482" s="314"/>
      <c r="J482" s="314"/>
      <c r="K482" s="314"/>
      <c r="L482" s="314"/>
    </row>
    <row r="483" spans="6:12" x14ac:dyDescent="0.25">
      <c r="F483" s="314"/>
      <c r="G483" s="314"/>
      <c r="H483" s="314"/>
      <c r="I483" s="314"/>
      <c r="J483" s="314"/>
      <c r="K483" s="314"/>
      <c r="L483" s="314"/>
    </row>
    <row r="484" spans="6:12" x14ac:dyDescent="0.25">
      <c r="F484" s="314"/>
      <c r="G484" s="314"/>
      <c r="H484" s="314"/>
      <c r="I484" s="314"/>
      <c r="J484" s="314"/>
      <c r="K484" s="314"/>
      <c r="L484" s="314"/>
    </row>
    <row r="485" spans="6:12" x14ac:dyDescent="0.25">
      <c r="F485" s="314"/>
      <c r="G485" s="314"/>
      <c r="H485" s="314"/>
      <c r="I485" s="314"/>
      <c r="J485" s="314"/>
      <c r="K485" s="314"/>
      <c r="L485" s="314"/>
    </row>
    <row r="486" spans="6:12" x14ac:dyDescent="0.25">
      <c r="F486" s="314"/>
      <c r="G486" s="314"/>
      <c r="H486" s="314"/>
      <c r="I486" s="314"/>
      <c r="J486" s="314"/>
      <c r="K486" s="314"/>
      <c r="L486" s="314"/>
    </row>
    <row r="487" spans="6:12" x14ac:dyDescent="0.25">
      <c r="F487" s="314"/>
      <c r="G487" s="314"/>
      <c r="H487" s="314"/>
      <c r="I487" s="314"/>
      <c r="J487" s="314"/>
      <c r="K487" s="314"/>
      <c r="L487" s="314"/>
    </row>
    <row r="488" spans="6:12" x14ac:dyDescent="0.25">
      <c r="F488" s="314"/>
      <c r="G488" s="314"/>
      <c r="H488" s="314"/>
      <c r="I488" s="314"/>
      <c r="J488" s="314"/>
      <c r="K488" s="314"/>
      <c r="L488" s="314"/>
    </row>
    <row r="489" spans="6:12" x14ac:dyDescent="0.25">
      <c r="F489" s="314"/>
      <c r="G489" s="314"/>
      <c r="H489" s="314"/>
      <c r="I489" s="314"/>
      <c r="J489" s="314"/>
      <c r="K489" s="314"/>
      <c r="L489" s="314"/>
    </row>
    <row r="490" spans="6:12" x14ac:dyDescent="0.25">
      <c r="F490" s="314"/>
      <c r="G490" s="314"/>
      <c r="H490" s="314"/>
      <c r="I490" s="314"/>
      <c r="J490" s="314"/>
      <c r="K490" s="314"/>
      <c r="L490" s="314"/>
    </row>
    <row r="491" spans="6:12" x14ac:dyDescent="0.25">
      <c r="F491" s="314"/>
      <c r="G491" s="314"/>
      <c r="H491" s="314"/>
      <c r="I491" s="314"/>
      <c r="J491" s="314"/>
      <c r="K491" s="314"/>
      <c r="L491" s="314"/>
    </row>
    <row r="492" spans="6:12" x14ac:dyDescent="0.25">
      <c r="F492" s="314"/>
      <c r="G492" s="314"/>
      <c r="H492" s="314"/>
      <c r="I492" s="314"/>
      <c r="J492" s="314"/>
      <c r="K492" s="314"/>
      <c r="L492" s="314"/>
    </row>
    <row r="493" spans="6:12" x14ac:dyDescent="0.25">
      <c r="F493" s="314"/>
      <c r="G493" s="314"/>
      <c r="H493" s="314"/>
      <c r="I493" s="314"/>
      <c r="J493" s="314"/>
      <c r="K493" s="314"/>
      <c r="L493" s="314"/>
    </row>
    <row r="494" spans="6:12" x14ac:dyDescent="0.25">
      <c r="F494" s="314"/>
      <c r="G494" s="314"/>
      <c r="H494" s="314"/>
      <c r="I494" s="314"/>
      <c r="J494" s="314"/>
      <c r="K494" s="314"/>
      <c r="L494" s="314"/>
    </row>
    <row r="495" spans="6:12" x14ac:dyDescent="0.25">
      <c r="F495" s="314"/>
      <c r="G495" s="314"/>
      <c r="H495" s="314"/>
      <c r="I495" s="314"/>
      <c r="J495" s="314"/>
      <c r="K495" s="314"/>
      <c r="L495" s="314"/>
    </row>
    <row r="496" spans="6:12" x14ac:dyDescent="0.25">
      <c r="F496" s="314"/>
      <c r="G496" s="314"/>
      <c r="H496" s="314"/>
      <c r="I496" s="314"/>
      <c r="J496" s="314"/>
      <c r="K496" s="314"/>
      <c r="L496" s="314"/>
    </row>
    <row r="497" spans="6:12" x14ac:dyDescent="0.25">
      <c r="F497" s="314"/>
      <c r="G497" s="314"/>
      <c r="H497" s="314"/>
      <c r="I497" s="314"/>
      <c r="J497" s="314"/>
      <c r="K497" s="314"/>
      <c r="L497" s="314"/>
    </row>
    <row r="498" spans="6:12" x14ac:dyDescent="0.25">
      <c r="F498" s="314"/>
      <c r="G498" s="314"/>
      <c r="H498" s="314"/>
      <c r="I498" s="314"/>
      <c r="J498" s="314"/>
      <c r="K498" s="314"/>
      <c r="L498" s="314"/>
    </row>
    <row r="499" spans="6:12" x14ac:dyDescent="0.25">
      <c r="F499" s="314"/>
      <c r="G499" s="314"/>
      <c r="H499" s="314"/>
      <c r="I499" s="314"/>
      <c r="J499" s="314"/>
      <c r="K499" s="314"/>
      <c r="L499" s="314"/>
    </row>
    <row r="500" spans="6:12" x14ac:dyDescent="0.25">
      <c r="F500" s="314"/>
      <c r="G500" s="314"/>
      <c r="H500" s="314"/>
      <c r="I500" s="314"/>
      <c r="J500" s="314"/>
      <c r="K500" s="314"/>
      <c r="L500" s="314"/>
    </row>
    <row r="501" spans="6:12" x14ac:dyDescent="0.25">
      <c r="F501" s="314"/>
      <c r="G501" s="314"/>
      <c r="H501" s="314"/>
      <c r="I501" s="314"/>
      <c r="J501" s="314"/>
      <c r="K501" s="314"/>
      <c r="L501" s="314"/>
    </row>
    <row r="502" spans="6:12" x14ac:dyDescent="0.25">
      <c r="F502" s="314"/>
      <c r="G502" s="314"/>
      <c r="H502" s="314"/>
      <c r="I502" s="314"/>
      <c r="J502" s="314"/>
      <c r="K502" s="314"/>
      <c r="L502" s="314"/>
    </row>
    <row r="503" spans="6:12" x14ac:dyDescent="0.25">
      <c r="F503" s="314"/>
      <c r="G503" s="314"/>
      <c r="H503" s="314"/>
      <c r="I503" s="314"/>
      <c r="J503" s="314"/>
      <c r="K503" s="314"/>
      <c r="L503" s="314"/>
    </row>
    <row r="504" spans="6:12" x14ac:dyDescent="0.25">
      <c r="F504" s="314"/>
      <c r="G504" s="314"/>
      <c r="H504" s="314"/>
      <c r="I504" s="314"/>
      <c r="J504" s="314"/>
      <c r="K504" s="314"/>
      <c r="L504" s="314"/>
    </row>
    <row r="505" spans="6:12" x14ac:dyDescent="0.25">
      <c r="F505" s="314"/>
      <c r="G505" s="314"/>
      <c r="H505" s="314"/>
      <c r="I505" s="314"/>
      <c r="J505" s="314"/>
      <c r="K505" s="314"/>
      <c r="L505" s="314"/>
    </row>
    <row r="506" spans="6:12" x14ac:dyDescent="0.25">
      <c r="F506" s="314"/>
      <c r="G506" s="314"/>
      <c r="H506" s="314"/>
      <c r="I506" s="314"/>
      <c r="J506" s="314"/>
      <c r="K506" s="314"/>
      <c r="L506" s="314"/>
    </row>
    <row r="507" spans="6:12" x14ac:dyDescent="0.25">
      <c r="F507" s="314"/>
      <c r="G507" s="314"/>
      <c r="H507" s="314"/>
      <c r="I507" s="314"/>
      <c r="J507" s="314"/>
      <c r="K507" s="314"/>
      <c r="L507" s="314"/>
    </row>
    <row r="508" spans="6:12" x14ac:dyDescent="0.25">
      <c r="F508" s="314"/>
      <c r="G508" s="314"/>
      <c r="H508" s="314"/>
      <c r="I508" s="314"/>
      <c r="J508" s="314"/>
      <c r="K508" s="314"/>
      <c r="L508" s="314"/>
    </row>
    <row r="509" spans="6:12" x14ac:dyDescent="0.25">
      <c r="F509" s="314"/>
      <c r="G509" s="314"/>
      <c r="H509" s="314"/>
      <c r="I509" s="314"/>
      <c r="J509" s="314"/>
      <c r="K509" s="314"/>
      <c r="L509" s="314"/>
    </row>
    <row r="510" spans="6:12" x14ac:dyDescent="0.25">
      <c r="F510" s="314"/>
      <c r="G510" s="314"/>
      <c r="H510" s="314"/>
      <c r="I510" s="314"/>
      <c r="J510" s="314"/>
      <c r="K510" s="314"/>
      <c r="L510" s="314"/>
    </row>
    <row r="511" spans="6:12" x14ac:dyDescent="0.25">
      <c r="F511" s="314"/>
      <c r="G511" s="314"/>
      <c r="H511" s="314"/>
      <c r="I511" s="314"/>
      <c r="J511" s="314"/>
      <c r="K511" s="314"/>
      <c r="L511" s="314"/>
    </row>
    <row r="512" spans="6:12" x14ac:dyDescent="0.25">
      <c r="F512" s="314"/>
      <c r="G512" s="314"/>
      <c r="H512" s="314"/>
      <c r="I512" s="314"/>
      <c r="J512" s="314"/>
      <c r="K512" s="314"/>
      <c r="L512" s="314"/>
    </row>
    <row r="513" spans="6:12" x14ac:dyDescent="0.25">
      <c r="F513" s="314"/>
      <c r="G513" s="314"/>
      <c r="H513" s="314"/>
      <c r="I513" s="314"/>
      <c r="J513" s="314"/>
      <c r="K513" s="314"/>
      <c r="L513" s="314"/>
    </row>
    <row r="514" spans="6:12" x14ac:dyDescent="0.25">
      <c r="F514" s="314"/>
      <c r="G514" s="314"/>
      <c r="H514" s="314"/>
      <c r="I514" s="314"/>
      <c r="J514" s="314"/>
      <c r="K514" s="314"/>
      <c r="L514" s="314"/>
    </row>
    <row r="515" spans="6:12" x14ac:dyDescent="0.25">
      <c r="F515" s="314"/>
      <c r="G515" s="314"/>
      <c r="H515" s="314"/>
      <c r="I515" s="314"/>
      <c r="J515" s="314"/>
      <c r="K515" s="314"/>
      <c r="L515" s="314"/>
    </row>
    <row r="516" spans="6:12" x14ac:dyDescent="0.25">
      <c r="F516" s="314"/>
      <c r="G516" s="314"/>
      <c r="H516" s="314"/>
      <c r="I516" s="314"/>
      <c r="J516" s="314"/>
      <c r="K516" s="314"/>
      <c r="L516" s="314"/>
    </row>
    <row r="517" spans="6:12" x14ac:dyDescent="0.25">
      <c r="F517" s="314"/>
      <c r="G517" s="314"/>
      <c r="H517" s="314"/>
      <c r="I517" s="314"/>
      <c r="J517" s="314"/>
      <c r="K517" s="314"/>
      <c r="L517" s="314"/>
    </row>
    <row r="518" spans="6:12" x14ac:dyDescent="0.25">
      <c r="F518" s="314"/>
      <c r="G518" s="314"/>
      <c r="H518" s="314"/>
      <c r="I518" s="314"/>
      <c r="J518" s="314"/>
      <c r="K518" s="314"/>
      <c r="L518" s="314"/>
    </row>
    <row r="519" spans="6:12" x14ac:dyDescent="0.25">
      <c r="F519" s="314"/>
      <c r="G519" s="314"/>
      <c r="H519" s="314"/>
      <c r="I519" s="314"/>
      <c r="J519" s="314"/>
      <c r="K519" s="314"/>
      <c r="L519" s="314"/>
    </row>
    <row r="520" spans="6:12" x14ac:dyDescent="0.25">
      <c r="F520" s="314"/>
      <c r="G520" s="314"/>
      <c r="H520" s="314"/>
      <c r="I520" s="314"/>
      <c r="J520" s="314"/>
      <c r="K520" s="314"/>
      <c r="L520" s="314"/>
    </row>
    <row r="521" spans="6:12" x14ac:dyDescent="0.25">
      <c r="F521" s="314"/>
      <c r="G521" s="314"/>
      <c r="H521" s="314"/>
      <c r="I521" s="314"/>
      <c r="J521" s="314"/>
      <c r="K521" s="314"/>
      <c r="L521" s="314"/>
    </row>
    <row r="522" spans="6:12" x14ac:dyDescent="0.25">
      <c r="F522" s="314"/>
      <c r="G522" s="314"/>
      <c r="H522" s="314"/>
      <c r="I522" s="314"/>
      <c r="J522" s="314"/>
      <c r="K522" s="314"/>
      <c r="L522" s="314"/>
    </row>
    <row r="523" spans="6:12" x14ac:dyDescent="0.25">
      <c r="F523" s="314"/>
      <c r="G523" s="314"/>
      <c r="H523" s="314"/>
      <c r="I523" s="314"/>
      <c r="J523" s="314"/>
      <c r="K523" s="314"/>
      <c r="L523" s="314"/>
    </row>
    <row r="524" spans="6:12" x14ac:dyDescent="0.25">
      <c r="F524" s="314"/>
      <c r="G524" s="314"/>
      <c r="H524" s="314"/>
      <c r="I524" s="314"/>
      <c r="J524" s="314"/>
      <c r="K524" s="314"/>
      <c r="L524" s="314"/>
    </row>
    <row r="525" spans="6:12" x14ac:dyDescent="0.25">
      <c r="F525" s="314"/>
      <c r="G525" s="314"/>
      <c r="H525" s="314"/>
      <c r="I525" s="314"/>
      <c r="J525" s="314"/>
      <c r="K525" s="314"/>
      <c r="L525" s="314"/>
    </row>
    <row r="526" spans="6:12" x14ac:dyDescent="0.25">
      <c r="F526" s="314"/>
      <c r="G526" s="314"/>
      <c r="H526" s="314"/>
      <c r="I526" s="314"/>
      <c r="J526" s="314"/>
      <c r="K526" s="314"/>
      <c r="L526" s="314"/>
    </row>
    <row r="527" spans="6:12" x14ac:dyDescent="0.25">
      <c r="F527" s="314"/>
      <c r="G527" s="314"/>
      <c r="H527" s="314"/>
      <c r="I527" s="314"/>
      <c r="J527" s="314"/>
      <c r="K527" s="314"/>
      <c r="L527" s="314"/>
    </row>
    <row r="528" spans="6:12" x14ac:dyDescent="0.25">
      <c r="F528" s="314"/>
      <c r="G528" s="314"/>
      <c r="H528" s="314"/>
      <c r="I528" s="314"/>
      <c r="J528" s="314"/>
      <c r="K528" s="314"/>
      <c r="L528" s="314"/>
    </row>
    <row r="529" spans="6:12" x14ac:dyDescent="0.25">
      <c r="F529" s="314"/>
      <c r="G529" s="314"/>
      <c r="H529" s="314"/>
      <c r="I529" s="314"/>
      <c r="J529" s="314"/>
      <c r="K529" s="314"/>
      <c r="L529" s="314"/>
    </row>
    <row r="530" spans="6:12" x14ac:dyDescent="0.25">
      <c r="F530" s="314"/>
      <c r="G530" s="314"/>
      <c r="H530" s="314"/>
      <c r="I530" s="314"/>
      <c r="J530" s="314"/>
      <c r="K530" s="314"/>
      <c r="L530" s="314"/>
    </row>
    <row r="531" spans="6:12" x14ac:dyDescent="0.25">
      <c r="F531" s="314"/>
      <c r="G531" s="314"/>
      <c r="H531" s="314"/>
      <c r="I531" s="314"/>
      <c r="J531" s="314"/>
      <c r="K531" s="314"/>
      <c r="L531" s="314"/>
    </row>
    <row r="532" spans="6:12" x14ac:dyDescent="0.25">
      <c r="F532" s="314"/>
      <c r="G532" s="314"/>
      <c r="H532" s="314"/>
      <c r="I532" s="314"/>
      <c r="J532" s="314"/>
      <c r="K532" s="314"/>
      <c r="L532" s="314"/>
    </row>
    <row r="533" spans="6:12" x14ac:dyDescent="0.25">
      <c r="F533" s="314"/>
      <c r="G533" s="314"/>
      <c r="H533" s="314"/>
      <c r="I533" s="314"/>
      <c r="J533" s="314"/>
      <c r="K533" s="314"/>
      <c r="L533" s="314"/>
    </row>
    <row r="534" spans="6:12" x14ac:dyDescent="0.25">
      <c r="F534" s="314"/>
      <c r="G534" s="314"/>
      <c r="H534" s="314"/>
      <c r="I534" s="314"/>
      <c r="J534" s="314"/>
      <c r="K534" s="314"/>
      <c r="L534" s="314"/>
    </row>
    <row r="535" spans="6:12" x14ac:dyDescent="0.25">
      <c r="F535" s="314"/>
      <c r="G535" s="314"/>
      <c r="H535" s="314"/>
      <c r="I535" s="314"/>
      <c r="J535" s="314"/>
      <c r="K535" s="314"/>
      <c r="L535" s="314"/>
    </row>
    <row r="536" spans="6:12" x14ac:dyDescent="0.25">
      <c r="F536" s="314"/>
      <c r="G536" s="314"/>
      <c r="H536" s="314"/>
      <c r="I536" s="314"/>
      <c r="J536" s="314"/>
      <c r="K536" s="314"/>
      <c r="L536" s="314"/>
    </row>
    <row r="537" spans="6:12" x14ac:dyDescent="0.25">
      <c r="F537" s="314"/>
      <c r="G537" s="314"/>
      <c r="H537" s="314"/>
      <c r="I537" s="314"/>
      <c r="J537" s="314"/>
      <c r="K537" s="314"/>
      <c r="L537" s="314"/>
    </row>
    <row r="538" spans="6:12" x14ac:dyDescent="0.25">
      <c r="F538" s="314"/>
      <c r="G538" s="314"/>
      <c r="H538" s="314"/>
      <c r="I538" s="314"/>
      <c r="J538" s="314"/>
      <c r="K538" s="314"/>
      <c r="L538" s="314"/>
    </row>
    <row r="539" spans="6:12" x14ac:dyDescent="0.25">
      <c r="F539" s="314"/>
      <c r="G539" s="314"/>
      <c r="H539" s="314"/>
      <c r="I539" s="314"/>
      <c r="J539" s="314"/>
      <c r="K539" s="314"/>
      <c r="L539" s="314"/>
    </row>
    <row r="540" spans="6:12" x14ac:dyDescent="0.25">
      <c r="F540" s="314"/>
      <c r="G540" s="314"/>
      <c r="H540" s="314"/>
      <c r="I540" s="314"/>
      <c r="J540" s="314"/>
      <c r="K540" s="314"/>
      <c r="L540" s="314"/>
    </row>
    <row r="541" spans="6:12" x14ac:dyDescent="0.25">
      <c r="F541" s="314"/>
      <c r="G541" s="314"/>
      <c r="H541" s="314"/>
      <c r="I541" s="314"/>
      <c r="J541" s="314"/>
      <c r="K541" s="314"/>
      <c r="L541" s="314"/>
    </row>
    <row r="542" spans="6:12" x14ac:dyDescent="0.25">
      <c r="F542" s="314"/>
      <c r="G542" s="314"/>
      <c r="H542" s="314"/>
      <c r="I542" s="314"/>
      <c r="J542" s="314"/>
      <c r="K542" s="314"/>
      <c r="L542" s="314"/>
    </row>
    <row r="543" spans="6:12" x14ac:dyDescent="0.25">
      <c r="F543" s="314"/>
      <c r="G543" s="314"/>
      <c r="H543" s="314"/>
      <c r="I543" s="314"/>
      <c r="J543" s="314"/>
      <c r="K543" s="314"/>
      <c r="L543" s="314"/>
    </row>
    <row r="544" spans="6:12" x14ac:dyDescent="0.25">
      <c r="F544" s="314"/>
      <c r="G544" s="314"/>
      <c r="H544" s="314"/>
      <c r="I544" s="314"/>
      <c r="J544" s="314"/>
      <c r="K544" s="314"/>
      <c r="L544" s="314"/>
    </row>
    <row r="545" spans="6:12" x14ac:dyDescent="0.25">
      <c r="F545" s="314"/>
      <c r="G545" s="314"/>
      <c r="H545" s="314"/>
      <c r="I545" s="314"/>
      <c r="J545" s="314"/>
      <c r="K545" s="314"/>
      <c r="L545" s="314"/>
    </row>
    <row r="546" spans="6:12" x14ac:dyDescent="0.25">
      <c r="F546" s="314"/>
      <c r="G546" s="314"/>
      <c r="H546" s="314"/>
      <c r="I546" s="314"/>
      <c r="J546" s="314"/>
      <c r="K546" s="314"/>
      <c r="L546" s="314"/>
    </row>
    <row r="547" spans="6:12" x14ac:dyDescent="0.25">
      <c r="F547" s="314"/>
      <c r="G547" s="314"/>
      <c r="H547" s="314"/>
      <c r="I547" s="314"/>
      <c r="J547" s="314"/>
      <c r="K547" s="314"/>
      <c r="L547" s="314"/>
    </row>
    <row r="548" spans="6:12" x14ac:dyDescent="0.25">
      <c r="F548" s="314"/>
      <c r="G548" s="314"/>
      <c r="H548" s="314"/>
      <c r="I548" s="314"/>
      <c r="J548" s="314"/>
      <c r="K548" s="314"/>
      <c r="L548" s="314"/>
    </row>
    <row r="549" spans="6:12" x14ac:dyDescent="0.25">
      <c r="F549" s="314"/>
      <c r="G549" s="314"/>
      <c r="H549" s="314"/>
      <c r="I549" s="314"/>
      <c r="J549" s="314"/>
      <c r="K549" s="314"/>
      <c r="L549" s="314"/>
    </row>
    <row r="550" spans="6:12" x14ac:dyDescent="0.25">
      <c r="F550" s="314"/>
      <c r="G550" s="314"/>
      <c r="H550" s="314"/>
      <c r="I550" s="314"/>
      <c r="J550" s="314"/>
      <c r="K550" s="314"/>
      <c r="L550" s="314"/>
    </row>
    <row r="551" spans="6:12" x14ac:dyDescent="0.25">
      <c r="F551" s="314"/>
      <c r="G551" s="314"/>
      <c r="H551" s="314"/>
      <c r="I551" s="314"/>
      <c r="J551" s="314"/>
      <c r="K551" s="314"/>
      <c r="L551" s="314"/>
    </row>
    <row r="552" spans="6:12" x14ac:dyDescent="0.25">
      <c r="F552" s="314"/>
      <c r="G552" s="314"/>
      <c r="H552" s="314"/>
      <c r="I552" s="314"/>
      <c r="J552" s="314"/>
      <c r="K552" s="314"/>
      <c r="L552" s="314"/>
    </row>
    <row r="553" spans="6:12" x14ac:dyDescent="0.25">
      <c r="F553" s="314"/>
      <c r="G553" s="314"/>
      <c r="H553" s="314"/>
      <c r="I553" s="314"/>
      <c r="J553" s="314"/>
      <c r="K553" s="314"/>
      <c r="L553" s="314"/>
    </row>
    <row r="554" spans="6:12" x14ac:dyDescent="0.25">
      <c r="F554" s="314"/>
      <c r="G554" s="314"/>
      <c r="H554" s="314"/>
      <c r="I554" s="314"/>
      <c r="J554" s="314"/>
      <c r="K554" s="314"/>
      <c r="L554" s="314"/>
    </row>
    <row r="555" spans="6:12" x14ac:dyDescent="0.25">
      <c r="F555" s="314"/>
      <c r="G555" s="314"/>
      <c r="H555" s="314"/>
      <c r="I555" s="314"/>
      <c r="J555" s="314"/>
      <c r="K555" s="314"/>
      <c r="L555" s="314"/>
    </row>
    <row r="556" spans="6:12" x14ac:dyDescent="0.25">
      <c r="F556" s="314"/>
      <c r="G556" s="314"/>
      <c r="H556" s="314"/>
      <c r="I556" s="314"/>
      <c r="J556" s="314"/>
      <c r="K556" s="314"/>
      <c r="L556" s="314"/>
    </row>
    <row r="557" spans="6:12" x14ac:dyDescent="0.25">
      <c r="F557" s="314"/>
      <c r="G557" s="314"/>
      <c r="H557" s="314"/>
      <c r="I557" s="314"/>
      <c r="J557" s="314"/>
      <c r="K557" s="314"/>
      <c r="L557" s="314"/>
    </row>
    <row r="558" spans="6:12" x14ac:dyDescent="0.25">
      <c r="F558" s="314"/>
      <c r="G558" s="314"/>
      <c r="H558" s="314"/>
      <c r="I558" s="314"/>
      <c r="J558" s="314"/>
      <c r="K558" s="314"/>
      <c r="L558" s="314"/>
    </row>
    <row r="559" spans="6:12" x14ac:dyDescent="0.25">
      <c r="F559" s="314"/>
      <c r="G559" s="314"/>
      <c r="H559" s="314"/>
      <c r="I559" s="314"/>
      <c r="J559" s="314"/>
      <c r="K559" s="314"/>
      <c r="L559" s="314"/>
    </row>
    <row r="560" spans="6:12" x14ac:dyDescent="0.25">
      <c r="F560" s="314"/>
      <c r="G560" s="314"/>
      <c r="H560" s="314"/>
      <c r="I560" s="314"/>
      <c r="J560" s="314"/>
      <c r="K560" s="314"/>
      <c r="L560" s="314"/>
    </row>
    <row r="561" spans="6:12" x14ac:dyDescent="0.25">
      <c r="F561" s="314"/>
      <c r="G561" s="314"/>
      <c r="H561" s="314"/>
      <c r="I561" s="314"/>
      <c r="J561" s="314"/>
      <c r="K561" s="314"/>
      <c r="L561" s="314"/>
    </row>
    <row r="562" spans="6:12" x14ac:dyDescent="0.25">
      <c r="F562" s="314"/>
      <c r="G562" s="314"/>
      <c r="H562" s="314"/>
      <c r="I562" s="314"/>
      <c r="J562" s="314"/>
      <c r="K562" s="314"/>
      <c r="L562" s="314"/>
    </row>
    <row r="563" spans="6:12" x14ac:dyDescent="0.25">
      <c r="F563" s="314"/>
      <c r="G563" s="314"/>
      <c r="H563" s="314"/>
      <c r="I563" s="314"/>
      <c r="J563" s="314"/>
      <c r="K563" s="314"/>
      <c r="L563" s="314"/>
    </row>
    <row r="564" spans="6:12" x14ac:dyDescent="0.25">
      <c r="F564" s="314"/>
      <c r="G564" s="314"/>
      <c r="H564" s="314"/>
      <c r="I564" s="314"/>
      <c r="J564" s="314"/>
      <c r="K564" s="314"/>
      <c r="L564" s="314"/>
    </row>
    <row r="565" spans="6:12" x14ac:dyDescent="0.25">
      <c r="F565" s="314"/>
      <c r="G565" s="314"/>
      <c r="H565" s="314"/>
      <c r="I565" s="314"/>
      <c r="J565" s="314"/>
      <c r="K565" s="314"/>
      <c r="L565" s="314"/>
    </row>
    <row r="566" spans="6:12" x14ac:dyDescent="0.25">
      <c r="F566" s="314"/>
      <c r="G566" s="314"/>
      <c r="H566" s="314"/>
      <c r="I566" s="314"/>
      <c r="J566" s="314"/>
      <c r="K566" s="314"/>
      <c r="L566" s="314"/>
    </row>
    <row r="567" spans="6:12" x14ac:dyDescent="0.25">
      <c r="F567" s="314"/>
      <c r="G567" s="314"/>
      <c r="H567" s="314"/>
      <c r="I567" s="314"/>
      <c r="J567" s="314"/>
      <c r="K567" s="314"/>
      <c r="L567" s="314"/>
    </row>
    <row r="568" spans="6:12" x14ac:dyDescent="0.25">
      <c r="F568" s="314"/>
      <c r="G568" s="314"/>
      <c r="H568" s="314"/>
      <c r="I568" s="314"/>
      <c r="J568" s="314"/>
      <c r="K568" s="314"/>
      <c r="L568" s="314"/>
    </row>
    <row r="569" spans="6:12" x14ac:dyDescent="0.25">
      <c r="F569" s="314"/>
      <c r="G569" s="314"/>
      <c r="H569" s="314"/>
      <c r="I569" s="314"/>
      <c r="J569" s="314"/>
      <c r="K569" s="314"/>
      <c r="L569" s="314"/>
    </row>
    <row r="570" spans="6:12" x14ac:dyDescent="0.25">
      <c r="F570" s="314"/>
      <c r="G570" s="314"/>
      <c r="H570" s="314"/>
      <c r="I570" s="314"/>
      <c r="J570" s="314"/>
      <c r="K570" s="314"/>
      <c r="L570" s="314"/>
    </row>
    <row r="571" spans="6:12" x14ac:dyDescent="0.25">
      <c r="F571" s="314"/>
      <c r="G571" s="314"/>
      <c r="H571" s="314"/>
      <c r="I571" s="314"/>
      <c r="J571" s="314"/>
      <c r="K571" s="314"/>
      <c r="L571" s="314"/>
    </row>
    <row r="572" spans="6:12" x14ac:dyDescent="0.25">
      <c r="F572" s="314"/>
      <c r="G572" s="314"/>
      <c r="H572" s="314"/>
      <c r="I572" s="314"/>
      <c r="J572" s="314"/>
      <c r="K572" s="314"/>
      <c r="L572" s="314"/>
    </row>
    <row r="573" spans="6:12" x14ac:dyDescent="0.25">
      <c r="F573" s="314"/>
      <c r="G573" s="314"/>
      <c r="H573" s="314"/>
      <c r="I573" s="314"/>
      <c r="J573" s="314"/>
      <c r="K573" s="314"/>
      <c r="L573" s="314"/>
    </row>
    <row r="574" spans="6:12" x14ac:dyDescent="0.25">
      <c r="F574" s="314"/>
      <c r="G574" s="314"/>
      <c r="H574" s="314"/>
      <c r="I574" s="314"/>
      <c r="J574" s="314"/>
      <c r="K574" s="314"/>
      <c r="L574" s="314"/>
    </row>
    <row r="575" spans="6:12" x14ac:dyDescent="0.25">
      <c r="F575" s="314"/>
      <c r="G575" s="314"/>
      <c r="H575" s="314"/>
      <c r="I575" s="314"/>
      <c r="J575" s="314"/>
      <c r="K575" s="314"/>
      <c r="L575" s="314"/>
    </row>
    <row r="576" spans="6:12" x14ac:dyDescent="0.25">
      <c r="F576" s="314"/>
      <c r="G576" s="314"/>
      <c r="H576" s="314"/>
      <c r="I576" s="314"/>
      <c r="J576" s="314"/>
      <c r="K576" s="314"/>
      <c r="L576" s="314"/>
    </row>
    <row r="577" spans="6:12" x14ac:dyDescent="0.25">
      <c r="F577" s="314"/>
      <c r="G577" s="314"/>
      <c r="H577" s="314"/>
      <c r="I577" s="314"/>
      <c r="J577" s="314"/>
      <c r="K577" s="314"/>
      <c r="L577" s="314"/>
    </row>
    <row r="578" spans="6:12" x14ac:dyDescent="0.25">
      <c r="F578" s="314"/>
      <c r="G578" s="314"/>
      <c r="H578" s="314"/>
      <c r="I578" s="314"/>
      <c r="J578" s="314"/>
      <c r="K578" s="314"/>
      <c r="L578" s="314"/>
    </row>
    <row r="579" spans="6:12" x14ac:dyDescent="0.25">
      <c r="F579" s="314"/>
      <c r="G579" s="314"/>
      <c r="H579" s="314"/>
      <c r="I579" s="314"/>
      <c r="J579" s="314"/>
      <c r="K579" s="314"/>
      <c r="L579" s="314"/>
    </row>
    <row r="580" spans="6:12" x14ac:dyDescent="0.25">
      <c r="F580" s="314"/>
      <c r="G580" s="314"/>
      <c r="H580" s="314"/>
      <c r="I580" s="314"/>
      <c r="J580" s="314"/>
      <c r="K580" s="314"/>
      <c r="L580" s="314"/>
    </row>
    <row r="581" spans="6:12" x14ac:dyDescent="0.25">
      <c r="F581" s="314"/>
      <c r="G581" s="314"/>
      <c r="H581" s="314"/>
      <c r="I581" s="314"/>
      <c r="J581" s="314"/>
      <c r="K581" s="314"/>
      <c r="L581" s="314"/>
    </row>
    <row r="582" spans="6:12" x14ac:dyDescent="0.25">
      <c r="F582" s="314"/>
      <c r="G582" s="314"/>
      <c r="H582" s="314"/>
      <c r="I582" s="314"/>
      <c r="J582" s="314"/>
      <c r="K582" s="314"/>
      <c r="L582" s="314"/>
    </row>
    <row r="583" spans="6:12" x14ac:dyDescent="0.25">
      <c r="F583" s="314"/>
      <c r="G583" s="314"/>
      <c r="H583" s="314"/>
      <c r="I583" s="314"/>
      <c r="J583" s="314"/>
      <c r="K583" s="314"/>
      <c r="L583" s="314"/>
    </row>
    <row r="584" spans="6:12" x14ac:dyDescent="0.25">
      <c r="F584" s="314"/>
      <c r="G584" s="314"/>
      <c r="H584" s="314"/>
      <c r="I584" s="314"/>
      <c r="J584" s="314"/>
      <c r="K584" s="314"/>
      <c r="L584" s="314"/>
    </row>
    <row r="585" spans="6:12" x14ac:dyDescent="0.25">
      <c r="F585" s="314"/>
      <c r="G585" s="314"/>
      <c r="H585" s="314"/>
      <c r="I585" s="314"/>
      <c r="J585" s="314"/>
      <c r="K585" s="314"/>
      <c r="L585" s="314"/>
    </row>
    <row r="586" spans="6:12" x14ac:dyDescent="0.25">
      <c r="F586" s="314"/>
      <c r="G586" s="314"/>
      <c r="H586" s="314"/>
      <c r="I586" s="314"/>
      <c r="J586" s="314"/>
      <c r="K586" s="314"/>
      <c r="L586" s="314"/>
    </row>
    <row r="587" spans="6:12" x14ac:dyDescent="0.25">
      <c r="F587" s="314"/>
      <c r="G587" s="314"/>
      <c r="H587" s="314"/>
      <c r="I587" s="314"/>
      <c r="J587" s="314"/>
      <c r="K587" s="314"/>
      <c r="L587" s="314"/>
    </row>
    <row r="588" spans="6:12" x14ac:dyDescent="0.25">
      <c r="F588" s="314"/>
      <c r="G588" s="314"/>
      <c r="H588" s="314"/>
      <c r="I588" s="314"/>
      <c r="J588" s="314"/>
      <c r="K588" s="314"/>
      <c r="L588" s="314"/>
    </row>
    <row r="589" spans="6:12" x14ac:dyDescent="0.25">
      <c r="F589" s="314"/>
      <c r="G589" s="314"/>
      <c r="H589" s="314"/>
      <c r="I589" s="314"/>
      <c r="J589" s="314"/>
      <c r="K589" s="314"/>
      <c r="L589" s="314"/>
    </row>
    <row r="590" spans="6:12" x14ac:dyDescent="0.25">
      <c r="F590" s="314"/>
      <c r="G590" s="314"/>
      <c r="H590" s="314"/>
      <c r="I590" s="314"/>
      <c r="J590" s="314"/>
      <c r="K590" s="314"/>
      <c r="L590" s="314"/>
    </row>
    <row r="591" spans="6:12" x14ac:dyDescent="0.25">
      <c r="F591" s="314"/>
      <c r="G591" s="314"/>
      <c r="H591" s="314"/>
      <c r="I591" s="314"/>
      <c r="J591" s="314"/>
      <c r="K591" s="314"/>
      <c r="L591" s="314"/>
    </row>
    <row r="592" spans="6:12" x14ac:dyDescent="0.25">
      <c r="F592" s="314"/>
      <c r="G592" s="314"/>
      <c r="H592" s="314"/>
      <c r="I592" s="314"/>
      <c r="J592" s="314"/>
      <c r="K592" s="314"/>
      <c r="L592" s="314"/>
    </row>
    <row r="593" spans="6:12" x14ac:dyDescent="0.25">
      <c r="F593" s="314"/>
      <c r="G593" s="314"/>
      <c r="H593" s="314"/>
      <c r="I593" s="314"/>
      <c r="J593" s="314"/>
      <c r="K593" s="314"/>
      <c r="L593" s="314"/>
    </row>
    <row r="594" spans="6:12" x14ac:dyDescent="0.25">
      <c r="F594" s="314"/>
      <c r="G594" s="314"/>
      <c r="H594" s="314"/>
      <c r="I594" s="314"/>
      <c r="J594" s="314"/>
      <c r="K594" s="314"/>
      <c r="L594" s="314"/>
    </row>
    <row r="595" spans="6:12" x14ac:dyDescent="0.25">
      <c r="F595" s="314"/>
      <c r="G595" s="314"/>
      <c r="H595" s="314"/>
      <c r="I595" s="314"/>
      <c r="J595" s="314"/>
      <c r="K595" s="314"/>
      <c r="L595" s="314"/>
    </row>
    <row r="596" spans="6:12" x14ac:dyDescent="0.25">
      <c r="F596" s="314"/>
      <c r="G596" s="314"/>
      <c r="H596" s="314"/>
      <c r="I596" s="314"/>
      <c r="J596" s="314"/>
      <c r="K596" s="314"/>
      <c r="L596" s="314"/>
    </row>
    <row r="597" spans="6:12" x14ac:dyDescent="0.25">
      <c r="F597" s="314"/>
      <c r="G597" s="314"/>
      <c r="H597" s="314"/>
      <c r="I597" s="314"/>
      <c r="J597" s="314"/>
      <c r="K597" s="314"/>
      <c r="L597" s="314"/>
    </row>
    <row r="598" spans="6:12" x14ac:dyDescent="0.25">
      <c r="F598" s="314"/>
      <c r="G598" s="314"/>
      <c r="H598" s="314"/>
      <c r="I598" s="314"/>
      <c r="J598" s="314"/>
      <c r="K598" s="314"/>
      <c r="L598" s="314"/>
    </row>
    <row r="599" spans="6:12" x14ac:dyDescent="0.25">
      <c r="F599" s="314"/>
      <c r="G599" s="314"/>
      <c r="H599" s="314"/>
      <c r="I599" s="314"/>
      <c r="J599" s="314"/>
      <c r="K599" s="314"/>
      <c r="L599" s="314"/>
    </row>
    <row r="600" spans="6:12" x14ac:dyDescent="0.25">
      <c r="F600" s="314"/>
      <c r="G600" s="314"/>
      <c r="H600" s="314"/>
      <c r="I600" s="314"/>
      <c r="J600" s="314"/>
      <c r="K600" s="314"/>
      <c r="L600" s="314"/>
    </row>
    <row r="601" spans="6:12" x14ac:dyDescent="0.25">
      <c r="F601" s="314"/>
      <c r="G601" s="314"/>
      <c r="H601" s="314"/>
      <c r="I601" s="314"/>
      <c r="J601" s="314"/>
      <c r="K601" s="314"/>
      <c r="L601" s="314"/>
    </row>
    <row r="602" spans="6:12" x14ac:dyDescent="0.25">
      <c r="F602" s="314"/>
      <c r="G602" s="314"/>
      <c r="H602" s="314"/>
      <c r="I602" s="314"/>
      <c r="J602" s="314"/>
      <c r="K602" s="314"/>
      <c r="L602" s="314"/>
    </row>
    <row r="603" spans="6:12" x14ac:dyDescent="0.25">
      <c r="F603" s="314"/>
      <c r="G603" s="314"/>
      <c r="H603" s="314"/>
      <c r="I603" s="314"/>
      <c r="J603" s="314"/>
      <c r="K603" s="314"/>
      <c r="L603" s="314"/>
    </row>
    <row r="604" spans="6:12" x14ac:dyDescent="0.25">
      <c r="F604" s="314"/>
      <c r="G604" s="314"/>
      <c r="H604" s="314"/>
      <c r="I604" s="314"/>
      <c r="J604" s="314"/>
      <c r="K604" s="314"/>
      <c r="L604" s="314"/>
    </row>
    <row r="605" spans="6:12" x14ac:dyDescent="0.25">
      <c r="F605" s="314"/>
      <c r="G605" s="314"/>
      <c r="H605" s="314"/>
      <c r="I605" s="314"/>
      <c r="J605" s="314"/>
      <c r="K605" s="314"/>
      <c r="L605" s="314"/>
    </row>
    <row r="606" spans="6:12" x14ac:dyDescent="0.25">
      <c r="F606" s="314"/>
      <c r="G606" s="314"/>
      <c r="H606" s="314"/>
      <c r="I606" s="314"/>
      <c r="J606" s="314"/>
      <c r="K606" s="314"/>
      <c r="L606" s="314"/>
    </row>
    <row r="607" spans="6:12" x14ac:dyDescent="0.25">
      <c r="F607" s="314"/>
      <c r="G607" s="314"/>
      <c r="H607" s="314"/>
      <c r="I607" s="314"/>
      <c r="J607" s="314"/>
      <c r="K607" s="314"/>
      <c r="L607" s="314"/>
    </row>
    <row r="608" spans="6:12" x14ac:dyDescent="0.25">
      <c r="F608" s="314"/>
      <c r="G608" s="314"/>
      <c r="H608" s="314"/>
      <c r="I608" s="314"/>
      <c r="J608" s="314"/>
      <c r="K608" s="314"/>
      <c r="L608" s="314"/>
    </row>
    <row r="609" spans="6:12" x14ac:dyDescent="0.25">
      <c r="F609" s="314"/>
      <c r="G609" s="314"/>
      <c r="H609" s="314"/>
      <c r="I609" s="314"/>
      <c r="J609" s="314"/>
      <c r="K609" s="314"/>
      <c r="L609" s="314"/>
    </row>
    <row r="610" spans="6:12" x14ac:dyDescent="0.25">
      <c r="F610" s="314"/>
      <c r="G610" s="314"/>
      <c r="H610" s="314"/>
      <c r="I610" s="314"/>
      <c r="J610" s="314"/>
      <c r="K610" s="314"/>
      <c r="L610" s="314"/>
    </row>
    <row r="611" spans="6:12" x14ac:dyDescent="0.25">
      <c r="F611" s="314"/>
      <c r="G611" s="314"/>
      <c r="H611" s="314"/>
      <c r="I611" s="314"/>
      <c r="J611" s="314"/>
      <c r="K611" s="314"/>
      <c r="L611" s="314"/>
    </row>
    <row r="612" spans="6:12" x14ac:dyDescent="0.25">
      <c r="F612" s="314"/>
      <c r="G612" s="314"/>
      <c r="H612" s="314"/>
      <c r="I612" s="314"/>
      <c r="J612" s="314"/>
      <c r="K612" s="314"/>
      <c r="L612" s="314"/>
    </row>
    <row r="613" spans="6:12" x14ac:dyDescent="0.25">
      <c r="F613" s="314"/>
      <c r="G613" s="314"/>
      <c r="H613" s="314"/>
      <c r="I613" s="314"/>
      <c r="J613" s="314"/>
      <c r="K613" s="314"/>
      <c r="L613" s="314"/>
    </row>
    <row r="614" spans="6:12" x14ac:dyDescent="0.25">
      <c r="F614" s="314"/>
      <c r="G614" s="314"/>
      <c r="H614" s="314"/>
      <c r="I614" s="314"/>
      <c r="J614" s="314"/>
      <c r="K614" s="314"/>
      <c r="L614" s="314"/>
    </row>
    <row r="615" spans="6:12" x14ac:dyDescent="0.25">
      <c r="F615" s="314"/>
      <c r="G615" s="314"/>
      <c r="H615" s="314"/>
      <c r="I615" s="314"/>
      <c r="J615" s="314"/>
      <c r="K615" s="314"/>
      <c r="L615" s="314"/>
    </row>
    <row r="616" spans="6:12" x14ac:dyDescent="0.25">
      <c r="F616" s="314"/>
      <c r="G616" s="314"/>
      <c r="H616" s="314"/>
      <c r="I616" s="314"/>
      <c r="J616" s="314"/>
      <c r="K616" s="314"/>
      <c r="L616" s="314"/>
    </row>
    <row r="617" spans="6:12" x14ac:dyDescent="0.25">
      <c r="F617" s="314"/>
      <c r="G617" s="314"/>
      <c r="H617" s="314"/>
      <c r="I617" s="314"/>
      <c r="J617" s="314"/>
      <c r="K617" s="314"/>
      <c r="L617" s="314"/>
    </row>
    <row r="618" spans="6:12" x14ac:dyDescent="0.25">
      <c r="F618" s="314"/>
      <c r="G618" s="314"/>
      <c r="H618" s="314"/>
      <c r="I618" s="314"/>
      <c r="J618" s="314"/>
      <c r="K618" s="314"/>
      <c r="L618" s="314"/>
    </row>
    <row r="619" spans="6:12" x14ac:dyDescent="0.25">
      <c r="F619" s="314"/>
      <c r="G619" s="314"/>
      <c r="H619" s="314"/>
      <c r="I619" s="314"/>
      <c r="J619" s="314"/>
      <c r="K619" s="314"/>
      <c r="L619" s="314"/>
    </row>
    <row r="620" spans="6:12" x14ac:dyDescent="0.25">
      <c r="F620" s="314"/>
      <c r="G620" s="314"/>
      <c r="H620" s="314"/>
      <c r="I620" s="314"/>
      <c r="J620" s="314"/>
      <c r="K620" s="314"/>
      <c r="L620" s="314"/>
    </row>
    <row r="621" spans="6:12" x14ac:dyDescent="0.25">
      <c r="F621" s="314"/>
      <c r="G621" s="314"/>
      <c r="H621" s="314"/>
      <c r="I621" s="314"/>
      <c r="J621" s="314"/>
      <c r="K621" s="314"/>
      <c r="L621" s="314"/>
    </row>
    <row r="622" spans="6:12" x14ac:dyDescent="0.25">
      <c r="F622" s="314"/>
      <c r="G622" s="314"/>
      <c r="H622" s="314"/>
      <c r="I622" s="314"/>
      <c r="J622" s="314"/>
      <c r="K622" s="314"/>
      <c r="L622" s="314"/>
    </row>
    <row r="623" spans="6:12" x14ac:dyDescent="0.25">
      <c r="F623" s="314"/>
      <c r="G623" s="314"/>
      <c r="H623" s="314"/>
      <c r="I623" s="314"/>
      <c r="J623" s="314"/>
      <c r="K623" s="314"/>
      <c r="L623" s="314"/>
    </row>
    <row r="624" spans="6:12" x14ac:dyDescent="0.25">
      <c r="F624" s="314"/>
      <c r="G624" s="314"/>
      <c r="H624" s="314"/>
      <c r="I624" s="314"/>
      <c r="J624" s="314"/>
      <c r="K624" s="314"/>
      <c r="L624" s="314"/>
    </row>
    <row r="625" spans="6:12" x14ac:dyDescent="0.25">
      <c r="F625" s="314"/>
      <c r="G625" s="314"/>
      <c r="H625" s="314"/>
      <c r="I625" s="314"/>
      <c r="J625" s="314"/>
      <c r="K625" s="314"/>
      <c r="L625" s="314"/>
    </row>
    <row r="626" spans="6:12" x14ac:dyDescent="0.25">
      <c r="F626" s="314"/>
      <c r="G626" s="314"/>
      <c r="H626" s="314"/>
      <c r="I626" s="314"/>
      <c r="J626" s="314"/>
      <c r="K626" s="314"/>
      <c r="L626" s="314"/>
    </row>
    <row r="627" spans="6:12" x14ac:dyDescent="0.25">
      <c r="F627" s="314"/>
      <c r="G627" s="314"/>
      <c r="H627" s="314"/>
      <c r="I627" s="314"/>
      <c r="J627" s="314"/>
      <c r="K627" s="314"/>
      <c r="L627" s="314"/>
    </row>
    <row r="628" spans="6:12" x14ac:dyDescent="0.25">
      <c r="F628" s="314"/>
      <c r="G628" s="314"/>
      <c r="H628" s="314"/>
      <c r="I628" s="314"/>
      <c r="J628" s="314"/>
      <c r="K628" s="314"/>
      <c r="L628" s="314"/>
    </row>
    <row r="629" spans="6:12" x14ac:dyDescent="0.25">
      <c r="F629" s="314"/>
      <c r="G629" s="314"/>
      <c r="H629" s="314"/>
      <c r="I629" s="314"/>
      <c r="J629" s="314"/>
      <c r="K629" s="314"/>
      <c r="L629" s="314"/>
    </row>
    <row r="630" spans="6:12" x14ac:dyDescent="0.25">
      <c r="F630" s="314"/>
      <c r="G630" s="314"/>
      <c r="H630" s="314"/>
      <c r="I630" s="314"/>
      <c r="J630" s="314"/>
      <c r="K630" s="314"/>
      <c r="L630" s="314"/>
    </row>
    <row r="631" spans="6:12" x14ac:dyDescent="0.25">
      <c r="F631" s="314"/>
      <c r="G631" s="314"/>
      <c r="H631" s="314"/>
      <c r="I631" s="314"/>
      <c r="J631" s="314"/>
      <c r="K631" s="314"/>
      <c r="L631" s="314"/>
    </row>
    <row r="632" spans="6:12" x14ac:dyDescent="0.25">
      <c r="F632" s="314"/>
      <c r="G632" s="314"/>
      <c r="H632" s="314"/>
      <c r="I632" s="314"/>
      <c r="J632" s="314"/>
      <c r="K632" s="314"/>
      <c r="L632" s="314"/>
    </row>
    <row r="633" spans="6:12" x14ac:dyDescent="0.25">
      <c r="F633" s="314"/>
      <c r="G633" s="314"/>
      <c r="H633" s="314"/>
      <c r="I633" s="314"/>
      <c r="J633" s="314"/>
      <c r="K633" s="314"/>
      <c r="L633" s="314"/>
    </row>
    <row r="634" spans="6:12" x14ac:dyDescent="0.25">
      <c r="F634" s="314"/>
      <c r="G634" s="314"/>
      <c r="H634" s="314"/>
      <c r="I634" s="314"/>
      <c r="J634" s="314"/>
      <c r="K634" s="314"/>
      <c r="L634" s="314"/>
    </row>
    <row r="635" spans="6:12" x14ac:dyDescent="0.25">
      <c r="F635" s="314"/>
      <c r="G635" s="314"/>
      <c r="H635" s="314"/>
      <c r="I635" s="314"/>
      <c r="J635" s="314"/>
      <c r="K635" s="314"/>
      <c r="L635" s="314"/>
    </row>
    <row r="636" spans="6:12" x14ac:dyDescent="0.25">
      <c r="F636" s="314"/>
      <c r="G636" s="314"/>
      <c r="H636" s="314"/>
      <c r="I636" s="314"/>
      <c r="J636" s="314"/>
      <c r="K636" s="314"/>
      <c r="L636" s="314"/>
    </row>
    <row r="637" spans="6:12" x14ac:dyDescent="0.25">
      <c r="F637" s="314"/>
      <c r="G637" s="314"/>
      <c r="H637" s="314"/>
      <c r="I637" s="314"/>
      <c r="J637" s="314"/>
      <c r="K637" s="314"/>
      <c r="L637" s="314"/>
    </row>
    <row r="638" spans="6:12" x14ac:dyDescent="0.25">
      <c r="F638" s="314"/>
      <c r="G638" s="314"/>
      <c r="H638" s="314"/>
      <c r="I638" s="314"/>
      <c r="J638" s="314"/>
      <c r="K638" s="314"/>
      <c r="L638" s="314"/>
    </row>
    <row r="639" spans="6:12" x14ac:dyDescent="0.25">
      <c r="F639" s="314"/>
      <c r="G639" s="314"/>
      <c r="H639" s="314"/>
      <c r="I639" s="314"/>
      <c r="J639" s="314"/>
      <c r="K639" s="314"/>
      <c r="L639" s="314"/>
    </row>
    <row r="640" spans="6:12" x14ac:dyDescent="0.25">
      <c r="F640" s="314"/>
      <c r="G640" s="314"/>
      <c r="H640" s="314"/>
      <c r="I640" s="314"/>
      <c r="J640" s="314"/>
      <c r="K640" s="314"/>
      <c r="L640" s="314"/>
    </row>
    <row r="641" spans="6:12" x14ac:dyDescent="0.25">
      <c r="F641" s="314"/>
      <c r="G641" s="314"/>
      <c r="H641" s="314"/>
      <c r="I641" s="314"/>
      <c r="J641" s="314"/>
      <c r="K641" s="314"/>
      <c r="L641" s="314"/>
    </row>
    <row r="642" spans="6:12" x14ac:dyDescent="0.25">
      <c r="F642" s="314"/>
      <c r="G642" s="314"/>
      <c r="H642" s="314"/>
      <c r="I642" s="314"/>
      <c r="J642" s="314"/>
      <c r="K642" s="314"/>
      <c r="L642" s="314"/>
    </row>
    <row r="643" spans="6:12" x14ac:dyDescent="0.25">
      <c r="F643" s="314"/>
      <c r="G643" s="314"/>
      <c r="H643" s="314"/>
      <c r="I643" s="314"/>
      <c r="J643" s="314"/>
      <c r="K643" s="314"/>
      <c r="L643" s="314"/>
    </row>
    <row r="644" spans="6:12" x14ac:dyDescent="0.25">
      <c r="F644" s="314"/>
      <c r="G644" s="314"/>
      <c r="H644" s="314"/>
      <c r="I644" s="314"/>
      <c r="J644" s="314"/>
      <c r="K644" s="314"/>
      <c r="L644" s="314"/>
    </row>
    <row r="645" spans="6:12" x14ac:dyDescent="0.25">
      <c r="F645" s="314"/>
      <c r="G645" s="314"/>
      <c r="H645" s="314"/>
      <c r="I645" s="314"/>
      <c r="J645" s="314"/>
      <c r="K645" s="314"/>
      <c r="L645" s="314"/>
    </row>
    <row r="646" spans="6:12" x14ac:dyDescent="0.25">
      <c r="F646" s="314"/>
      <c r="G646" s="314"/>
      <c r="H646" s="314"/>
      <c r="I646" s="314"/>
      <c r="J646" s="314"/>
      <c r="K646" s="314"/>
      <c r="L646" s="314"/>
    </row>
    <row r="647" spans="6:12" x14ac:dyDescent="0.25">
      <c r="F647" s="314"/>
      <c r="G647" s="314"/>
      <c r="H647" s="314"/>
      <c r="I647" s="314"/>
      <c r="J647" s="314"/>
      <c r="K647" s="314"/>
      <c r="L647" s="314"/>
    </row>
    <row r="648" spans="6:12" x14ac:dyDescent="0.25">
      <c r="F648" s="314"/>
      <c r="G648" s="314"/>
      <c r="H648" s="314"/>
      <c r="I648" s="314"/>
      <c r="J648" s="314"/>
      <c r="K648" s="314"/>
      <c r="L648" s="314"/>
    </row>
    <row r="649" spans="6:12" x14ac:dyDescent="0.25">
      <c r="F649" s="314"/>
      <c r="G649" s="314"/>
      <c r="H649" s="314"/>
      <c r="I649" s="314"/>
      <c r="J649" s="314"/>
      <c r="K649" s="314"/>
      <c r="L649" s="314"/>
    </row>
    <row r="650" spans="6:12" x14ac:dyDescent="0.25">
      <c r="F650" s="314"/>
      <c r="G650" s="314"/>
      <c r="H650" s="314"/>
      <c r="I650" s="314"/>
      <c r="J650" s="314"/>
      <c r="K650" s="314"/>
      <c r="L650" s="314"/>
    </row>
    <row r="651" spans="6:12" x14ac:dyDescent="0.25">
      <c r="F651" s="314"/>
      <c r="G651" s="314"/>
      <c r="H651" s="314"/>
      <c r="I651" s="314"/>
      <c r="J651" s="314"/>
      <c r="K651" s="314"/>
      <c r="L651" s="314"/>
    </row>
    <row r="652" spans="6:12" x14ac:dyDescent="0.25">
      <c r="F652" s="314"/>
      <c r="G652" s="314"/>
      <c r="H652" s="314"/>
      <c r="I652" s="314"/>
      <c r="J652" s="314"/>
      <c r="K652" s="314"/>
      <c r="L652" s="314"/>
    </row>
    <row r="653" spans="6:12" x14ac:dyDescent="0.25">
      <c r="F653" s="314"/>
      <c r="G653" s="314"/>
      <c r="H653" s="314"/>
      <c r="I653" s="314"/>
      <c r="J653" s="314"/>
      <c r="K653" s="314"/>
      <c r="L653" s="314"/>
    </row>
    <row r="654" spans="6:12" x14ac:dyDescent="0.25">
      <c r="F654" s="314"/>
      <c r="G654" s="314"/>
      <c r="H654" s="314"/>
      <c r="I654" s="314"/>
      <c r="J654" s="314"/>
      <c r="K654" s="314"/>
      <c r="L654" s="314"/>
    </row>
    <row r="655" spans="6:12" x14ac:dyDescent="0.25">
      <c r="F655" s="314"/>
      <c r="G655" s="314"/>
      <c r="H655" s="314"/>
      <c r="I655" s="314"/>
      <c r="J655" s="314"/>
      <c r="K655" s="314"/>
      <c r="L655" s="314"/>
    </row>
    <row r="656" spans="6:12" x14ac:dyDescent="0.25">
      <c r="F656" s="314"/>
      <c r="G656" s="314"/>
      <c r="H656" s="314"/>
      <c r="I656" s="314"/>
      <c r="J656" s="314"/>
      <c r="K656" s="314"/>
      <c r="L656" s="314"/>
    </row>
    <row r="657" spans="6:12" x14ac:dyDescent="0.25">
      <c r="F657" s="314"/>
      <c r="G657" s="314"/>
      <c r="H657" s="314"/>
      <c r="I657" s="314"/>
      <c r="J657" s="314"/>
      <c r="K657" s="314"/>
      <c r="L657" s="314"/>
    </row>
    <row r="658" spans="6:12" x14ac:dyDescent="0.25">
      <c r="F658" s="314"/>
      <c r="G658" s="314"/>
      <c r="H658" s="314"/>
      <c r="I658" s="314"/>
      <c r="J658" s="314"/>
      <c r="K658" s="314"/>
      <c r="L658" s="314"/>
    </row>
    <row r="659" spans="6:12" x14ac:dyDescent="0.25">
      <c r="F659" s="314"/>
      <c r="G659" s="314"/>
      <c r="H659" s="314"/>
      <c r="I659" s="314"/>
      <c r="J659" s="314"/>
      <c r="K659" s="314"/>
      <c r="L659" s="314"/>
    </row>
    <row r="660" spans="6:12" x14ac:dyDescent="0.25">
      <c r="F660" s="314"/>
      <c r="G660" s="314"/>
      <c r="H660" s="314"/>
      <c r="I660" s="314"/>
      <c r="J660" s="314"/>
      <c r="K660" s="314"/>
      <c r="L660" s="314"/>
    </row>
    <row r="661" spans="6:12" x14ac:dyDescent="0.25">
      <c r="F661" s="314"/>
      <c r="G661" s="314"/>
      <c r="H661" s="314"/>
      <c r="I661" s="314"/>
      <c r="J661" s="314"/>
      <c r="K661" s="314"/>
      <c r="L661" s="314"/>
    </row>
    <row r="662" spans="6:12" x14ac:dyDescent="0.25">
      <c r="F662" s="314"/>
      <c r="G662" s="314"/>
      <c r="H662" s="314"/>
      <c r="I662" s="314"/>
      <c r="J662" s="314"/>
      <c r="K662" s="314"/>
      <c r="L662" s="314"/>
    </row>
    <row r="663" spans="6:12" x14ac:dyDescent="0.25">
      <c r="F663" s="314"/>
      <c r="G663" s="314"/>
      <c r="H663" s="314"/>
      <c r="I663" s="314"/>
      <c r="J663" s="314"/>
      <c r="K663" s="314"/>
      <c r="L663" s="314"/>
    </row>
    <row r="664" spans="6:12" x14ac:dyDescent="0.25">
      <c r="F664" s="314"/>
      <c r="G664" s="314"/>
      <c r="H664" s="314"/>
      <c r="I664" s="314"/>
      <c r="J664" s="314"/>
      <c r="K664" s="314"/>
      <c r="L664" s="314"/>
    </row>
    <row r="665" spans="6:12" x14ac:dyDescent="0.25">
      <c r="F665" s="314"/>
      <c r="G665" s="314"/>
      <c r="H665" s="314"/>
      <c r="I665" s="314"/>
      <c r="J665" s="314"/>
      <c r="K665" s="314"/>
      <c r="L665" s="314"/>
    </row>
    <row r="666" spans="6:12" x14ac:dyDescent="0.25">
      <c r="F666" s="314"/>
      <c r="G666" s="314"/>
      <c r="H666" s="314"/>
      <c r="I666" s="314"/>
      <c r="J666" s="314"/>
      <c r="K666" s="314"/>
      <c r="L666" s="314"/>
    </row>
    <row r="667" spans="6:12" x14ac:dyDescent="0.25">
      <c r="F667" s="314"/>
      <c r="G667" s="314"/>
      <c r="H667" s="314"/>
      <c r="I667" s="314"/>
      <c r="J667" s="314"/>
      <c r="K667" s="314"/>
      <c r="L667" s="314"/>
    </row>
    <row r="668" spans="6:12" x14ac:dyDescent="0.25">
      <c r="F668" s="314"/>
      <c r="G668" s="314"/>
      <c r="H668" s="314"/>
      <c r="I668" s="314"/>
      <c r="J668" s="314"/>
      <c r="K668" s="314"/>
      <c r="L668" s="314"/>
    </row>
    <row r="669" spans="6:12" x14ac:dyDescent="0.25">
      <c r="F669" s="314"/>
      <c r="G669" s="314"/>
      <c r="H669" s="314"/>
      <c r="I669" s="314"/>
      <c r="J669" s="314"/>
      <c r="K669" s="314"/>
      <c r="L669" s="314"/>
    </row>
    <row r="670" spans="6:12" x14ac:dyDescent="0.25">
      <c r="F670" s="314"/>
      <c r="G670" s="314"/>
      <c r="H670" s="314"/>
      <c r="I670" s="314"/>
      <c r="J670" s="314"/>
      <c r="K670" s="314"/>
      <c r="L670" s="314"/>
    </row>
    <row r="671" spans="6:12" x14ac:dyDescent="0.25">
      <c r="F671" s="314"/>
      <c r="G671" s="314"/>
      <c r="H671" s="314"/>
      <c r="I671" s="314"/>
      <c r="J671" s="314"/>
      <c r="K671" s="314"/>
      <c r="L671" s="314"/>
    </row>
    <row r="672" spans="6:12" x14ac:dyDescent="0.25">
      <c r="F672" s="314"/>
      <c r="G672" s="314"/>
      <c r="H672" s="314"/>
      <c r="I672" s="314"/>
      <c r="J672" s="314"/>
      <c r="K672" s="314"/>
      <c r="L672" s="314"/>
    </row>
    <row r="673" spans="6:12" x14ac:dyDescent="0.25">
      <c r="F673" s="314"/>
      <c r="G673" s="314"/>
      <c r="H673" s="314"/>
      <c r="I673" s="314"/>
      <c r="J673" s="314"/>
      <c r="K673" s="314"/>
      <c r="L673" s="314"/>
    </row>
    <row r="674" spans="6:12" x14ac:dyDescent="0.25">
      <c r="F674" s="314"/>
      <c r="G674" s="314"/>
      <c r="H674" s="314"/>
      <c r="I674" s="314"/>
      <c r="J674" s="314"/>
      <c r="K674" s="314"/>
      <c r="L674" s="314"/>
    </row>
    <row r="675" spans="6:12" x14ac:dyDescent="0.25">
      <c r="F675" s="314"/>
      <c r="G675" s="314"/>
      <c r="H675" s="314"/>
      <c r="I675" s="314"/>
      <c r="J675" s="314"/>
      <c r="K675" s="314"/>
      <c r="L675" s="314"/>
    </row>
    <row r="676" spans="6:12" x14ac:dyDescent="0.25">
      <c r="F676" s="314"/>
      <c r="G676" s="314"/>
      <c r="H676" s="314"/>
      <c r="I676" s="314"/>
      <c r="J676" s="314"/>
      <c r="K676" s="314"/>
      <c r="L676" s="314"/>
    </row>
    <row r="677" spans="6:12" x14ac:dyDescent="0.25">
      <c r="F677" s="314"/>
      <c r="G677" s="314"/>
      <c r="H677" s="314"/>
      <c r="I677" s="314"/>
      <c r="J677" s="314"/>
      <c r="K677" s="314"/>
      <c r="L677" s="314"/>
    </row>
    <row r="678" spans="6:12" x14ac:dyDescent="0.25">
      <c r="F678" s="314"/>
      <c r="G678" s="314"/>
      <c r="H678" s="314"/>
      <c r="I678" s="314"/>
      <c r="J678" s="314"/>
      <c r="K678" s="314"/>
      <c r="L678" s="314"/>
    </row>
    <row r="679" spans="6:12" x14ac:dyDescent="0.25">
      <c r="F679" s="314"/>
      <c r="G679" s="314"/>
      <c r="H679" s="314"/>
      <c r="I679" s="314"/>
      <c r="J679" s="314"/>
      <c r="K679" s="314"/>
      <c r="L679" s="314"/>
    </row>
    <row r="680" spans="6:12" x14ac:dyDescent="0.25">
      <c r="F680" s="314"/>
      <c r="G680" s="314"/>
      <c r="H680" s="314"/>
      <c r="I680" s="314"/>
      <c r="J680" s="314"/>
      <c r="K680" s="314"/>
      <c r="L680" s="314"/>
    </row>
    <row r="681" spans="6:12" x14ac:dyDescent="0.25">
      <c r="F681" s="314"/>
      <c r="G681" s="314"/>
      <c r="H681" s="314"/>
      <c r="I681" s="314"/>
      <c r="J681" s="314"/>
      <c r="K681" s="314"/>
      <c r="L681" s="314"/>
    </row>
    <row r="682" spans="6:12" x14ac:dyDescent="0.25">
      <c r="F682" s="314"/>
      <c r="G682" s="314"/>
      <c r="H682" s="314"/>
      <c r="I682" s="314"/>
      <c r="J682" s="314"/>
      <c r="K682" s="314"/>
      <c r="L682" s="314"/>
    </row>
    <row r="683" spans="6:12" x14ac:dyDescent="0.25">
      <c r="F683" s="314"/>
      <c r="G683" s="314"/>
      <c r="H683" s="314"/>
      <c r="I683" s="314"/>
      <c r="J683" s="314"/>
      <c r="K683" s="314"/>
      <c r="L683" s="314"/>
    </row>
    <row r="684" spans="6:12" x14ac:dyDescent="0.25">
      <c r="F684" s="314"/>
      <c r="G684" s="314"/>
      <c r="H684" s="314"/>
      <c r="I684" s="314"/>
      <c r="J684" s="314"/>
      <c r="K684" s="314"/>
      <c r="L684" s="314"/>
    </row>
    <row r="685" spans="6:12" x14ac:dyDescent="0.25">
      <c r="F685" s="314"/>
      <c r="G685" s="314"/>
      <c r="H685" s="314"/>
      <c r="I685" s="314"/>
      <c r="J685" s="314"/>
      <c r="K685" s="314"/>
      <c r="L685" s="314"/>
    </row>
    <row r="686" spans="6:12" x14ac:dyDescent="0.25">
      <c r="F686" s="314"/>
      <c r="G686" s="314"/>
      <c r="H686" s="314"/>
      <c r="I686" s="314"/>
      <c r="J686" s="314"/>
      <c r="K686" s="314"/>
      <c r="L686" s="314"/>
    </row>
    <row r="687" spans="6:12" x14ac:dyDescent="0.25">
      <c r="F687" s="314"/>
      <c r="G687" s="314"/>
      <c r="H687" s="314"/>
      <c r="I687" s="314"/>
      <c r="J687" s="314"/>
      <c r="K687" s="314"/>
      <c r="L687" s="314"/>
    </row>
    <row r="688" spans="6:12" x14ac:dyDescent="0.25">
      <c r="F688" s="314"/>
      <c r="G688" s="314"/>
      <c r="H688" s="314"/>
      <c r="I688" s="314"/>
      <c r="J688" s="314"/>
      <c r="K688" s="314"/>
      <c r="L688" s="314"/>
    </row>
    <row r="689" spans="6:12" x14ac:dyDescent="0.25">
      <c r="F689" s="314"/>
      <c r="G689" s="314"/>
      <c r="H689" s="314"/>
      <c r="I689" s="314"/>
      <c r="J689" s="314"/>
      <c r="K689" s="314"/>
      <c r="L689" s="314"/>
    </row>
    <row r="690" spans="6:12" x14ac:dyDescent="0.25">
      <c r="F690" s="314"/>
      <c r="G690" s="314"/>
      <c r="H690" s="314"/>
      <c r="I690" s="314"/>
      <c r="J690" s="314"/>
      <c r="K690" s="314"/>
      <c r="L690" s="314"/>
    </row>
    <row r="691" spans="6:12" x14ac:dyDescent="0.25">
      <c r="F691" s="314"/>
      <c r="G691" s="314"/>
      <c r="H691" s="314"/>
      <c r="I691" s="314"/>
      <c r="J691" s="314"/>
      <c r="K691" s="314"/>
      <c r="L691" s="314"/>
    </row>
    <row r="692" spans="6:12" x14ac:dyDescent="0.25">
      <c r="F692" s="314"/>
      <c r="G692" s="314"/>
      <c r="H692" s="314"/>
      <c r="I692" s="314"/>
      <c r="J692" s="314"/>
      <c r="K692" s="314"/>
      <c r="L692" s="314"/>
    </row>
    <row r="693" spans="6:12" x14ac:dyDescent="0.25">
      <c r="F693" s="314"/>
      <c r="G693" s="314"/>
      <c r="H693" s="314"/>
      <c r="I693" s="314"/>
      <c r="J693" s="314"/>
      <c r="K693" s="314"/>
      <c r="L693" s="314"/>
    </row>
    <row r="694" spans="6:12" x14ac:dyDescent="0.25">
      <c r="F694" s="314"/>
      <c r="G694" s="314"/>
      <c r="H694" s="314"/>
      <c r="I694" s="314"/>
      <c r="J694" s="314"/>
      <c r="K694" s="314"/>
      <c r="L694" s="314"/>
    </row>
    <row r="695" spans="6:12" x14ac:dyDescent="0.25">
      <c r="F695" s="314"/>
      <c r="G695" s="314"/>
      <c r="H695" s="314"/>
      <c r="I695" s="314"/>
      <c r="J695" s="314"/>
      <c r="K695" s="314"/>
      <c r="L695" s="314"/>
    </row>
    <row r="696" spans="6:12" x14ac:dyDescent="0.25">
      <c r="F696" s="314"/>
      <c r="G696" s="314"/>
      <c r="H696" s="314"/>
      <c r="I696" s="314"/>
      <c r="J696" s="314"/>
      <c r="K696" s="314"/>
      <c r="L696" s="314"/>
    </row>
    <row r="697" spans="6:12" x14ac:dyDescent="0.25">
      <c r="F697" s="314"/>
      <c r="G697" s="314"/>
      <c r="H697" s="314"/>
      <c r="I697" s="314"/>
      <c r="J697" s="314"/>
      <c r="K697" s="314"/>
      <c r="L697" s="314"/>
    </row>
    <row r="698" spans="6:12" x14ac:dyDescent="0.25">
      <c r="F698" s="314"/>
      <c r="G698" s="314"/>
      <c r="H698" s="314"/>
      <c r="I698" s="314"/>
      <c r="J698" s="314"/>
      <c r="K698" s="314"/>
      <c r="L698" s="314"/>
    </row>
    <row r="699" spans="6:12" x14ac:dyDescent="0.25">
      <c r="F699" s="314"/>
      <c r="G699" s="314"/>
      <c r="H699" s="314"/>
      <c r="I699" s="314"/>
      <c r="J699" s="314"/>
      <c r="K699" s="314"/>
      <c r="L699" s="314"/>
    </row>
    <row r="700" spans="6:12" x14ac:dyDescent="0.25">
      <c r="F700" s="314"/>
      <c r="G700" s="314"/>
      <c r="H700" s="314"/>
      <c r="I700" s="314"/>
      <c r="J700" s="314"/>
      <c r="K700" s="314"/>
      <c r="L700" s="314"/>
    </row>
    <row r="701" spans="6:12" x14ac:dyDescent="0.25">
      <c r="F701" s="314"/>
      <c r="G701" s="314"/>
      <c r="H701" s="314"/>
      <c r="I701" s="314"/>
      <c r="J701" s="314"/>
      <c r="K701" s="314"/>
      <c r="L701" s="314"/>
    </row>
    <row r="702" spans="6:12" x14ac:dyDescent="0.25">
      <c r="F702" s="314"/>
      <c r="G702" s="314"/>
      <c r="H702" s="314"/>
      <c r="I702" s="314"/>
      <c r="J702" s="314"/>
      <c r="K702" s="314"/>
      <c r="L702" s="314"/>
    </row>
    <row r="703" spans="6:12" x14ac:dyDescent="0.25">
      <c r="F703" s="314"/>
      <c r="G703" s="314"/>
      <c r="H703" s="314"/>
      <c r="I703" s="314"/>
      <c r="J703" s="314"/>
      <c r="K703" s="314"/>
      <c r="L703" s="314"/>
    </row>
    <row r="704" spans="6:12" x14ac:dyDescent="0.25">
      <c r="F704" s="314"/>
      <c r="G704" s="314"/>
      <c r="H704" s="314"/>
      <c r="I704" s="314"/>
      <c r="J704" s="314"/>
      <c r="K704" s="314"/>
      <c r="L704" s="314"/>
    </row>
    <row r="705" spans="6:12" x14ac:dyDescent="0.25">
      <c r="F705" s="314"/>
      <c r="G705" s="314"/>
      <c r="H705" s="314"/>
      <c r="I705" s="314"/>
      <c r="J705" s="314"/>
      <c r="K705" s="314"/>
      <c r="L705" s="314"/>
    </row>
    <row r="706" spans="6:12" x14ac:dyDescent="0.25">
      <c r="F706" s="314"/>
      <c r="G706" s="314"/>
      <c r="H706" s="314"/>
      <c r="I706" s="314"/>
      <c r="J706" s="314"/>
      <c r="K706" s="314"/>
      <c r="L706" s="314"/>
    </row>
    <row r="707" spans="6:12" x14ac:dyDescent="0.25">
      <c r="F707" s="314"/>
      <c r="G707" s="314"/>
      <c r="H707" s="314"/>
      <c r="I707" s="314"/>
      <c r="J707" s="314"/>
      <c r="K707" s="314"/>
      <c r="L707" s="314"/>
    </row>
    <row r="708" spans="6:12" x14ac:dyDescent="0.25">
      <c r="F708" s="314"/>
      <c r="G708" s="314"/>
      <c r="H708" s="314"/>
      <c r="I708" s="314"/>
      <c r="J708" s="314"/>
      <c r="K708" s="314"/>
      <c r="L708" s="314"/>
    </row>
    <row r="709" spans="6:12" x14ac:dyDescent="0.25">
      <c r="F709" s="314"/>
      <c r="G709" s="314"/>
      <c r="H709" s="314"/>
      <c r="I709" s="314"/>
      <c r="J709" s="314"/>
      <c r="K709" s="314"/>
      <c r="L709" s="314"/>
    </row>
    <row r="710" spans="6:12" x14ac:dyDescent="0.25">
      <c r="F710" s="314"/>
      <c r="G710" s="314"/>
      <c r="H710" s="314"/>
      <c r="I710" s="314"/>
      <c r="J710" s="314"/>
      <c r="K710" s="314"/>
      <c r="L710" s="314"/>
    </row>
    <row r="711" spans="6:12" x14ac:dyDescent="0.25">
      <c r="F711" s="314"/>
      <c r="G711" s="314"/>
      <c r="H711" s="314"/>
      <c r="I711" s="314"/>
      <c r="J711" s="314"/>
      <c r="K711" s="314"/>
      <c r="L711" s="314"/>
    </row>
    <row r="712" spans="6:12" x14ac:dyDescent="0.25">
      <c r="F712" s="314"/>
      <c r="G712" s="314"/>
      <c r="H712" s="314"/>
      <c r="I712" s="314"/>
      <c r="J712" s="314"/>
      <c r="K712" s="314"/>
      <c r="L712" s="314"/>
    </row>
    <row r="713" spans="6:12" x14ac:dyDescent="0.25">
      <c r="F713" s="314"/>
      <c r="G713" s="314"/>
      <c r="H713" s="314"/>
      <c r="I713" s="314"/>
      <c r="J713" s="314"/>
      <c r="K713" s="314"/>
      <c r="L713" s="314"/>
    </row>
    <row r="714" spans="6:12" x14ac:dyDescent="0.25">
      <c r="F714" s="314"/>
      <c r="G714" s="314"/>
      <c r="H714" s="314"/>
      <c r="I714" s="314"/>
      <c r="J714" s="314"/>
      <c r="K714" s="314"/>
      <c r="L714" s="314"/>
    </row>
    <row r="715" spans="6:12" x14ac:dyDescent="0.25">
      <c r="F715" s="314"/>
      <c r="G715" s="314"/>
      <c r="H715" s="314"/>
      <c r="I715" s="314"/>
      <c r="J715" s="314"/>
      <c r="K715" s="314"/>
      <c r="L715" s="314"/>
    </row>
    <row r="716" spans="6:12" x14ac:dyDescent="0.25">
      <c r="F716" s="314"/>
      <c r="G716" s="314"/>
      <c r="H716" s="314"/>
      <c r="I716" s="314"/>
      <c r="J716" s="314"/>
      <c r="K716" s="314"/>
      <c r="L716" s="314"/>
    </row>
    <row r="717" spans="6:12" x14ac:dyDescent="0.25">
      <c r="F717" s="314"/>
      <c r="G717" s="314"/>
      <c r="H717" s="314"/>
      <c r="I717" s="314"/>
      <c r="J717" s="314"/>
      <c r="K717" s="314"/>
      <c r="L717" s="314"/>
    </row>
    <row r="718" spans="6:12" x14ac:dyDescent="0.25">
      <c r="F718" s="314"/>
      <c r="G718" s="314"/>
      <c r="H718" s="314"/>
      <c r="I718" s="314"/>
      <c r="J718" s="314"/>
      <c r="K718" s="314"/>
      <c r="L718" s="314"/>
    </row>
    <row r="719" spans="6:12" x14ac:dyDescent="0.25">
      <c r="F719" s="314"/>
      <c r="G719" s="314"/>
      <c r="H719" s="314"/>
      <c r="I719" s="314"/>
      <c r="J719" s="314"/>
      <c r="K719" s="314"/>
      <c r="L719" s="314"/>
    </row>
    <row r="720" spans="6:12" x14ac:dyDescent="0.25">
      <c r="F720" s="314"/>
      <c r="G720" s="314"/>
      <c r="H720" s="314"/>
      <c r="I720" s="314"/>
      <c r="J720" s="314"/>
      <c r="K720" s="314"/>
      <c r="L720" s="314"/>
    </row>
    <row r="721" spans="6:12" x14ac:dyDescent="0.25">
      <c r="F721" s="314"/>
      <c r="G721" s="314"/>
      <c r="H721" s="314"/>
      <c r="I721" s="314"/>
      <c r="J721" s="314"/>
      <c r="K721" s="314"/>
      <c r="L721" s="314"/>
    </row>
    <row r="722" spans="6:12" x14ac:dyDescent="0.25">
      <c r="F722" s="314"/>
      <c r="G722" s="314"/>
      <c r="H722" s="314"/>
      <c r="I722" s="314"/>
      <c r="J722" s="314"/>
      <c r="K722" s="314"/>
      <c r="L722" s="314"/>
    </row>
    <row r="723" spans="6:12" x14ac:dyDescent="0.25">
      <c r="F723" s="314"/>
      <c r="G723" s="314"/>
      <c r="H723" s="314"/>
      <c r="I723" s="314"/>
      <c r="J723" s="314"/>
      <c r="K723" s="314"/>
      <c r="L723" s="314"/>
    </row>
    <row r="724" spans="6:12" x14ac:dyDescent="0.25">
      <c r="F724" s="314"/>
      <c r="G724" s="314"/>
      <c r="H724" s="314"/>
      <c r="I724" s="314"/>
      <c r="J724" s="314"/>
      <c r="K724" s="314"/>
      <c r="L724" s="314"/>
    </row>
    <row r="725" spans="6:12" x14ac:dyDescent="0.25">
      <c r="F725" s="314"/>
      <c r="G725" s="314"/>
      <c r="H725" s="314"/>
      <c r="I725" s="314"/>
      <c r="J725" s="314"/>
      <c r="K725" s="314"/>
      <c r="L725" s="314"/>
    </row>
    <row r="726" spans="6:12" x14ac:dyDescent="0.25">
      <c r="F726" s="314"/>
      <c r="G726" s="314"/>
      <c r="H726" s="314"/>
      <c r="I726" s="314"/>
      <c r="J726" s="314"/>
      <c r="K726" s="314"/>
      <c r="L726" s="314"/>
    </row>
    <row r="727" spans="6:12" x14ac:dyDescent="0.25">
      <c r="F727" s="314"/>
      <c r="G727" s="314"/>
      <c r="H727" s="314"/>
      <c r="I727" s="314"/>
      <c r="J727" s="314"/>
      <c r="K727" s="314"/>
      <c r="L727" s="314"/>
    </row>
    <row r="728" spans="6:12" x14ac:dyDescent="0.25">
      <c r="F728" s="314"/>
      <c r="G728" s="314"/>
      <c r="H728" s="314"/>
      <c r="I728" s="314"/>
      <c r="J728" s="314"/>
      <c r="K728" s="314"/>
      <c r="L728" s="314"/>
    </row>
    <row r="729" spans="6:12" x14ac:dyDescent="0.25">
      <c r="F729" s="314"/>
      <c r="G729" s="314"/>
      <c r="H729" s="314"/>
      <c r="I729" s="314"/>
      <c r="J729" s="314"/>
      <c r="K729" s="314"/>
      <c r="L729" s="314"/>
    </row>
    <row r="730" spans="6:12" x14ac:dyDescent="0.25">
      <c r="F730" s="314"/>
      <c r="G730" s="314"/>
      <c r="H730" s="314"/>
      <c r="I730" s="314"/>
      <c r="J730" s="314"/>
      <c r="K730" s="314"/>
      <c r="L730" s="314"/>
    </row>
    <row r="731" spans="6:12" x14ac:dyDescent="0.25">
      <c r="F731" s="314"/>
      <c r="G731" s="314"/>
      <c r="H731" s="314"/>
      <c r="I731" s="314"/>
      <c r="J731" s="314"/>
      <c r="K731" s="314"/>
      <c r="L731" s="314"/>
    </row>
    <row r="732" spans="6:12" x14ac:dyDescent="0.25">
      <c r="F732" s="314"/>
      <c r="G732" s="314"/>
      <c r="H732" s="314"/>
      <c r="I732" s="314"/>
      <c r="J732" s="314"/>
      <c r="K732" s="314"/>
      <c r="L732" s="314"/>
    </row>
    <row r="733" spans="6:12" x14ac:dyDescent="0.25">
      <c r="F733" s="314"/>
      <c r="G733" s="314"/>
      <c r="H733" s="314"/>
      <c r="I733" s="314"/>
      <c r="J733" s="314"/>
      <c r="K733" s="314"/>
      <c r="L733" s="314"/>
    </row>
    <row r="734" spans="6:12" x14ac:dyDescent="0.25">
      <c r="F734" s="314"/>
      <c r="G734" s="314"/>
      <c r="H734" s="314"/>
      <c r="I734" s="314"/>
      <c r="J734" s="314"/>
      <c r="K734" s="314"/>
      <c r="L734" s="314"/>
    </row>
    <row r="735" spans="6:12" x14ac:dyDescent="0.25">
      <c r="F735" s="314"/>
      <c r="G735" s="314"/>
      <c r="H735" s="314"/>
      <c r="I735" s="314"/>
      <c r="J735" s="314"/>
      <c r="K735" s="314"/>
      <c r="L735" s="314"/>
    </row>
    <row r="736" spans="6:12" x14ac:dyDescent="0.25">
      <c r="F736" s="314"/>
      <c r="G736" s="314"/>
      <c r="H736" s="314"/>
      <c r="I736" s="314"/>
      <c r="J736" s="314"/>
      <c r="K736" s="314"/>
      <c r="L736" s="314"/>
    </row>
    <row r="737" spans="6:12" x14ac:dyDescent="0.25">
      <c r="F737" s="314"/>
      <c r="G737" s="314"/>
      <c r="H737" s="314"/>
      <c r="I737" s="314"/>
      <c r="J737" s="314"/>
      <c r="K737" s="314"/>
      <c r="L737" s="314"/>
    </row>
    <row r="738" spans="6:12" x14ac:dyDescent="0.25">
      <c r="F738" s="314"/>
      <c r="G738" s="314"/>
      <c r="H738" s="314"/>
      <c r="I738" s="314"/>
      <c r="J738" s="314"/>
      <c r="K738" s="314"/>
      <c r="L738" s="314"/>
    </row>
    <row r="739" spans="6:12" x14ac:dyDescent="0.25">
      <c r="F739" s="314"/>
      <c r="G739" s="314"/>
      <c r="H739" s="314"/>
      <c r="I739" s="314"/>
      <c r="J739" s="314"/>
      <c r="K739" s="314"/>
      <c r="L739" s="314"/>
    </row>
    <row r="740" spans="6:12" x14ac:dyDescent="0.25">
      <c r="F740" s="314"/>
      <c r="G740" s="314"/>
      <c r="H740" s="314"/>
      <c r="I740" s="314"/>
      <c r="J740" s="314"/>
      <c r="K740" s="314"/>
      <c r="L740" s="314"/>
    </row>
    <row r="741" spans="6:12" x14ac:dyDescent="0.25">
      <c r="F741" s="314"/>
      <c r="G741" s="314"/>
      <c r="H741" s="314"/>
      <c r="I741" s="314"/>
      <c r="J741" s="314"/>
      <c r="K741" s="314"/>
      <c r="L741" s="314"/>
    </row>
    <row r="742" spans="6:12" x14ac:dyDescent="0.25">
      <c r="F742" s="314"/>
      <c r="G742" s="314"/>
      <c r="H742" s="314"/>
      <c r="I742" s="314"/>
      <c r="J742" s="314"/>
      <c r="K742" s="314"/>
      <c r="L742" s="314"/>
    </row>
    <row r="743" spans="6:12" x14ac:dyDescent="0.25">
      <c r="F743" s="314"/>
      <c r="G743" s="314"/>
      <c r="H743" s="314"/>
      <c r="I743" s="314"/>
      <c r="J743" s="314"/>
      <c r="K743" s="314"/>
      <c r="L743" s="314"/>
    </row>
    <row r="744" spans="6:12" x14ac:dyDescent="0.25">
      <c r="F744" s="314"/>
      <c r="G744" s="314"/>
      <c r="H744" s="314"/>
      <c r="I744" s="314"/>
      <c r="J744" s="314"/>
      <c r="K744" s="314"/>
      <c r="L744" s="314"/>
    </row>
    <row r="745" spans="6:12" x14ac:dyDescent="0.25">
      <c r="F745" s="314"/>
      <c r="G745" s="314"/>
      <c r="H745" s="314"/>
      <c r="I745" s="314"/>
      <c r="J745" s="314"/>
      <c r="K745" s="314"/>
      <c r="L745" s="314"/>
    </row>
    <row r="746" spans="6:12" x14ac:dyDescent="0.25">
      <c r="F746" s="314"/>
      <c r="G746" s="314"/>
      <c r="H746" s="314"/>
      <c r="I746" s="314"/>
      <c r="J746" s="314"/>
      <c r="K746" s="314"/>
      <c r="L746" s="314"/>
    </row>
    <row r="747" spans="6:12" x14ac:dyDescent="0.25">
      <c r="F747" s="314"/>
      <c r="G747" s="314"/>
      <c r="H747" s="314"/>
      <c r="I747" s="314"/>
      <c r="J747" s="314"/>
      <c r="K747" s="314"/>
      <c r="L747" s="314"/>
    </row>
    <row r="748" spans="6:12" x14ac:dyDescent="0.25">
      <c r="F748" s="314"/>
      <c r="G748" s="314"/>
      <c r="H748" s="314"/>
      <c r="I748" s="314"/>
      <c r="J748" s="314"/>
      <c r="K748" s="314"/>
      <c r="L748" s="314"/>
    </row>
    <row r="749" spans="6:12" x14ac:dyDescent="0.25">
      <c r="F749" s="314"/>
      <c r="G749" s="314"/>
      <c r="H749" s="314"/>
      <c r="I749" s="314"/>
      <c r="J749" s="314"/>
      <c r="K749" s="314"/>
      <c r="L749" s="314"/>
    </row>
    <row r="750" spans="6:12" x14ac:dyDescent="0.25">
      <c r="F750" s="314"/>
      <c r="G750" s="314"/>
      <c r="H750" s="314"/>
      <c r="I750" s="314"/>
      <c r="J750" s="314"/>
      <c r="K750" s="314"/>
      <c r="L750" s="314"/>
    </row>
    <row r="751" spans="6:12" x14ac:dyDescent="0.25">
      <c r="F751" s="314"/>
      <c r="G751" s="314"/>
      <c r="H751" s="314"/>
      <c r="I751" s="314"/>
      <c r="J751" s="314"/>
      <c r="K751" s="314"/>
      <c r="L751" s="314"/>
    </row>
    <row r="752" spans="6:12" x14ac:dyDescent="0.25">
      <c r="F752" s="314"/>
      <c r="G752" s="314"/>
      <c r="H752" s="314"/>
      <c r="I752" s="314"/>
      <c r="J752" s="314"/>
      <c r="K752" s="314"/>
      <c r="L752" s="314"/>
    </row>
    <row r="753" spans="6:12" x14ac:dyDescent="0.25">
      <c r="F753" s="314"/>
      <c r="G753" s="314"/>
      <c r="H753" s="314"/>
      <c r="I753" s="314"/>
      <c r="J753" s="314"/>
      <c r="K753" s="314"/>
      <c r="L753" s="314"/>
    </row>
    <row r="754" spans="6:12" x14ac:dyDescent="0.25">
      <c r="F754" s="314"/>
      <c r="G754" s="314"/>
      <c r="H754" s="314"/>
      <c r="I754" s="314"/>
      <c r="J754" s="314"/>
      <c r="K754" s="314"/>
      <c r="L754" s="314"/>
    </row>
    <row r="755" spans="6:12" x14ac:dyDescent="0.25">
      <c r="F755" s="314"/>
      <c r="G755" s="314"/>
      <c r="H755" s="314"/>
      <c r="I755" s="314"/>
      <c r="J755" s="314"/>
      <c r="K755" s="314"/>
      <c r="L755" s="314"/>
    </row>
    <row r="756" spans="6:12" x14ac:dyDescent="0.25">
      <c r="F756" s="314"/>
      <c r="G756" s="314"/>
      <c r="H756" s="314"/>
      <c r="I756" s="314"/>
      <c r="J756" s="314"/>
      <c r="K756" s="314"/>
      <c r="L756" s="314"/>
    </row>
    <row r="757" spans="6:12" x14ac:dyDescent="0.25">
      <c r="F757" s="314"/>
      <c r="G757" s="314"/>
      <c r="H757" s="314"/>
      <c r="I757" s="314"/>
      <c r="J757" s="314"/>
      <c r="K757" s="314"/>
      <c r="L757" s="314"/>
    </row>
    <row r="758" spans="6:12" x14ac:dyDescent="0.25">
      <c r="F758" s="314"/>
      <c r="G758" s="314"/>
      <c r="H758" s="314"/>
      <c r="I758" s="314"/>
      <c r="J758" s="314"/>
      <c r="K758" s="314"/>
      <c r="L758" s="314"/>
    </row>
    <row r="759" spans="6:12" x14ac:dyDescent="0.25">
      <c r="F759" s="314"/>
      <c r="G759" s="314"/>
      <c r="H759" s="314"/>
      <c r="I759" s="314"/>
      <c r="J759" s="314"/>
      <c r="K759" s="314"/>
      <c r="L759" s="314"/>
    </row>
    <row r="760" spans="6:12" x14ac:dyDescent="0.25">
      <c r="F760" s="314"/>
      <c r="G760" s="314"/>
      <c r="H760" s="314"/>
      <c r="I760" s="314"/>
      <c r="J760" s="314"/>
      <c r="K760" s="314"/>
      <c r="L760" s="314"/>
    </row>
    <row r="761" spans="6:12" x14ac:dyDescent="0.25">
      <c r="F761" s="314"/>
      <c r="G761" s="314"/>
      <c r="H761" s="314"/>
      <c r="I761" s="314"/>
      <c r="J761" s="314"/>
      <c r="K761" s="314"/>
      <c r="L761" s="314"/>
    </row>
    <row r="762" spans="6:12" x14ac:dyDescent="0.25">
      <c r="F762" s="314"/>
      <c r="G762" s="314"/>
      <c r="H762" s="314"/>
      <c r="I762" s="314"/>
      <c r="J762" s="314"/>
      <c r="K762" s="314"/>
      <c r="L762" s="314"/>
    </row>
    <row r="763" spans="6:12" x14ac:dyDescent="0.25">
      <c r="F763" s="314"/>
      <c r="G763" s="314"/>
      <c r="H763" s="314"/>
      <c r="I763" s="314"/>
      <c r="J763" s="314"/>
      <c r="K763" s="314"/>
      <c r="L763" s="314"/>
    </row>
    <row r="764" spans="6:12" x14ac:dyDescent="0.25">
      <c r="F764" s="314"/>
      <c r="G764" s="314"/>
      <c r="H764" s="314"/>
      <c r="I764" s="314"/>
      <c r="J764" s="314"/>
      <c r="K764" s="314"/>
      <c r="L764" s="314"/>
    </row>
    <row r="765" spans="6:12" x14ac:dyDescent="0.25">
      <c r="F765" s="314"/>
      <c r="G765" s="314"/>
      <c r="H765" s="314"/>
      <c r="I765" s="314"/>
      <c r="J765" s="314"/>
      <c r="K765" s="314"/>
      <c r="L765" s="314"/>
    </row>
    <row r="766" spans="6:12" x14ac:dyDescent="0.25">
      <c r="F766" s="314"/>
      <c r="G766" s="314"/>
      <c r="H766" s="314"/>
      <c r="I766" s="314"/>
      <c r="J766" s="314"/>
      <c r="K766" s="314"/>
      <c r="L766" s="314"/>
    </row>
    <row r="767" spans="6:12" x14ac:dyDescent="0.25">
      <c r="F767" s="314"/>
      <c r="G767" s="314"/>
      <c r="H767" s="314"/>
      <c r="I767" s="314"/>
      <c r="J767" s="314"/>
      <c r="K767" s="314"/>
      <c r="L767" s="314"/>
    </row>
    <row r="768" spans="6:12" x14ac:dyDescent="0.25">
      <c r="F768" s="314"/>
      <c r="G768" s="314"/>
      <c r="H768" s="314"/>
      <c r="I768" s="314"/>
      <c r="J768" s="314"/>
      <c r="K768" s="314"/>
      <c r="L768" s="314"/>
    </row>
    <row r="769" spans="6:12" x14ac:dyDescent="0.25">
      <c r="F769" s="314"/>
      <c r="G769" s="314"/>
      <c r="H769" s="314"/>
      <c r="I769" s="314"/>
      <c r="J769" s="314"/>
      <c r="K769" s="314"/>
      <c r="L769" s="314"/>
    </row>
    <row r="770" spans="6:12" x14ac:dyDescent="0.25">
      <c r="F770" s="314"/>
      <c r="G770" s="314"/>
      <c r="H770" s="314"/>
      <c r="I770" s="314"/>
      <c r="J770" s="314"/>
      <c r="K770" s="314"/>
      <c r="L770" s="314"/>
    </row>
    <row r="771" spans="6:12" x14ac:dyDescent="0.25">
      <c r="F771" s="314"/>
      <c r="G771" s="314"/>
      <c r="H771" s="314"/>
      <c r="I771" s="314"/>
      <c r="J771" s="314"/>
      <c r="K771" s="314"/>
      <c r="L771" s="314"/>
    </row>
    <row r="772" spans="6:12" x14ac:dyDescent="0.25">
      <c r="F772" s="314"/>
      <c r="G772" s="314"/>
      <c r="H772" s="314"/>
      <c r="I772" s="314"/>
      <c r="J772" s="314"/>
      <c r="K772" s="314"/>
      <c r="L772" s="314"/>
    </row>
    <row r="773" spans="6:12" x14ac:dyDescent="0.25">
      <c r="F773" s="314"/>
      <c r="G773" s="314"/>
      <c r="H773" s="314"/>
      <c r="I773" s="314"/>
      <c r="J773" s="314"/>
      <c r="K773" s="314"/>
      <c r="L773" s="314"/>
    </row>
    <row r="774" spans="6:12" x14ac:dyDescent="0.25">
      <c r="F774" s="314"/>
      <c r="G774" s="314"/>
      <c r="H774" s="314"/>
      <c r="I774" s="314"/>
      <c r="J774" s="314"/>
      <c r="K774" s="314"/>
      <c r="L774" s="314"/>
    </row>
    <row r="775" spans="6:12" x14ac:dyDescent="0.25">
      <c r="F775" s="314"/>
      <c r="G775" s="314"/>
      <c r="H775" s="314"/>
      <c r="I775" s="314"/>
      <c r="J775" s="314"/>
      <c r="K775" s="314"/>
      <c r="L775" s="314"/>
    </row>
    <row r="776" spans="6:12" x14ac:dyDescent="0.25">
      <c r="F776" s="314"/>
      <c r="G776" s="314"/>
      <c r="H776" s="314"/>
      <c r="I776" s="314"/>
      <c r="J776" s="314"/>
      <c r="K776" s="314"/>
      <c r="L776" s="314"/>
    </row>
    <row r="777" spans="6:12" x14ac:dyDescent="0.25">
      <c r="F777" s="314"/>
      <c r="G777" s="314"/>
      <c r="H777" s="314"/>
      <c r="I777" s="314"/>
      <c r="J777" s="314"/>
      <c r="K777" s="314"/>
      <c r="L777" s="314"/>
    </row>
    <row r="778" spans="6:12" x14ac:dyDescent="0.25">
      <c r="F778" s="314"/>
      <c r="G778" s="314"/>
      <c r="H778" s="314"/>
      <c r="I778" s="314"/>
      <c r="J778" s="314"/>
      <c r="K778" s="314"/>
      <c r="L778" s="314"/>
    </row>
    <row r="779" spans="6:12" x14ac:dyDescent="0.25">
      <c r="F779" s="314"/>
      <c r="G779" s="314"/>
      <c r="H779" s="314"/>
      <c r="I779" s="314"/>
      <c r="J779" s="314"/>
      <c r="K779" s="314"/>
      <c r="L779" s="314"/>
    </row>
    <row r="780" spans="6:12" x14ac:dyDescent="0.25">
      <c r="F780" s="314"/>
      <c r="G780" s="314"/>
      <c r="H780" s="314"/>
      <c r="I780" s="314"/>
      <c r="J780" s="314"/>
      <c r="K780" s="314"/>
      <c r="L780" s="314"/>
    </row>
    <row r="781" spans="6:12" x14ac:dyDescent="0.25">
      <c r="F781" s="314"/>
      <c r="G781" s="314"/>
      <c r="H781" s="314"/>
      <c r="I781" s="314"/>
      <c r="J781" s="314"/>
      <c r="K781" s="314"/>
      <c r="L781" s="314"/>
    </row>
    <row r="782" spans="6:12" x14ac:dyDescent="0.25">
      <c r="F782" s="314"/>
      <c r="G782" s="314"/>
      <c r="H782" s="314"/>
      <c r="I782" s="314"/>
      <c r="J782" s="314"/>
      <c r="K782" s="314"/>
      <c r="L782" s="314"/>
    </row>
    <row r="783" spans="6:12" x14ac:dyDescent="0.25">
      <c r="F783" s="314"/>
      <c r="G783" s="314"/>
      <c r="H783" s="314"/>
      <c r="I783" s="314"/>
      <c r="J783" s="314"/>
      <c r="K783" s="314"/>
      <c r="L783" s="314"/>
    </row>
    <row r="784" spans="6:12" x14ac:dyDescent="0.25">
      <c r="F784" s="314"/>
      <c r="G784" s="314"/>
      <c r="H784" s="314"/>
      <c r="I784" s="314"/>
      <c r="J784" s="314"/>
      <c r="K784" s="314"/>
      <c r="L784" s="314"/>
    </row>
    <row r="785" spans="6:12" x14ac:dyDescent="0.25">
      <c r="F785" s="314"/>
      <c r="G785" s="314"/>
      <c r="H785" s="314"/>
      <c r="I785" s="314"/>
      <c r="J785" s="314"/>
      <c r="K785" s="314"/>
      <c r="L785" s="314"/>
    </row>
    <row r="786" spans="6:12" x14ac:dyDescent="0.25">
      <c r="F786" s="314"/>
      <c r="G786" s="314"/>
      <c r="H786" s="314"/>
      <c r="I786" s="314"/>
      <c r="J786" s="314"/>
      <c r="K786" s="314"/>
      <c r="L786" s="314"/>
    </row>
    <row r="787" spans="6:12" x14ac:dyDescent="0.25">
      <c r="F787" s="314"/>
      <c r="G787" s="314"/>
      <c r="H787" s="314"/>
      <c r="I787" s="314"/>
      <c r="J787" s="314"/>
      <c r="K787" s="314"/>
      <c r="L787" s="314"/>
    </row>
    <row r="788" spans="6:12" x14ac:dyDescent="0.25">
      <c r="F788" s="314"/>
      <c r="G788" s="314"/>
      <c r="H788" s="314"/>
      <c r="I788" s="314"/>
      <c r="J788" s="314"/>
      <c r="K788" s="314"/>
      <c r="L788" s="314"/>
    </row>
    <row r="789" spans="6:12" x14ac:dyDescent="0.25">
      <c r="F789" s="314"/>
      <c r="G789" s="314"/>
      <c r="H789" s="314"/>
      <c r="I789" s="314"/>
      <c r="J789" s="314"/>
      <c r="K789" s="314"/>
      <c r="L789" s="314"/>
    </row>
    <row r="790" spans="6:12" x14ac:dyDescent="0.25">
      <c r="F790" s="314"/>
      <c r="G790" s="314"/>
      <c r="H790" s="314"/>
      <c r="I790" s="314"/>
      <c r="J790" s="314"/>
      <c r="K790" s="314"/>
      <c r="L790" s="314"/>
    </row>
    <row r="791" spans="6:12" x14ac:dyDescent="0.25">
      <c r="F791" s="314"/>
      <c r="G791" s="314"/>
      <c r="H791" s="314"/>
      <c r="I791" s="314"/>
      <c r="J791" s="314"/>
      <c r="K791" s="314"/>
      <c r="L791" s="314"/>
    </row>
    <row r="792" spans="6:12" x14ac:dyDescent="0.25">
      <c r="F792" s="314"/>
      <c r="G792" s="314"/>
      <c r="H792" s="314"/>
      <c r="I792" s="314"/>
      <c r="J792" s="314"/>
      <c r="K792" s="314"/>
      <c r="L792" s="314"/>
    </row>
    <row r="793" spans="6:12" x14ac:dyDescent="0.25">
      <c r="F793" s="314"/>
      <c r="G793" s="314"/>
      <c r="H793" s="314"/>
      <c r="I793" s="314"/>
      <c r="J793" s="314"/>
      <c r="K793" s="314"/>
      <c r="L793" s="314"/>
    </row>
    <row r="794" spans="6:12" x14ac:dyDescent="0.25">
      <c r="F794" s="314"/>
      <c r="G794" s="314"/>
      <c r="H794" s="314"/>
      <c r="I794" s="314"/>
      <c r="J794" s="314"/>
      <c r="K794" s="314"/>
      <c r="L794" s="314"/>
    </row>
    <row r="795" spans="6:12" x14ac:dyDescent="0.25">
      <c r="F795" s="314"/>
      <c r="G795" s="314"/>
      <c r="H795" s="314"/>
      <c r="I795" s="314"/>
      <c r="J795" s="314"/>
      <c r="K795" s="314"/>
      <c r="L795" s="314"/>
    </row>
    <row r="796" spans="6:12" x14ac:dyDescent="0.25">
      <c r="F796" s="314"/>
      <c r="G796" s="314"/>
      <c r="H796" s="314"/>
      <c r="I796" s="314"/>
      <c r="J796" s="314"/>
      <c r="K796" s="314"/>
      <c r="L796" s="314"/>
    </row>
    <row r="797" spans="6:12" x14ac:dyDescent="0.25">
      <c r="F797" s="314"/>
      <c r="G797" s="314"/>
      <c r="H797" s="314"/>
      <c r="I797" s="314"/>
      <c r="J797" s="314"/>
      <c r="K797" s="314"/>
      <c r="L797" s="314"/>
    </row>
    <row r="798" spans="6:12" x14ac:dyDescent="0.25">
      <c r="F798" s="314"/>
      <c r="G798" s="314"/>
      <c r="H798" s="314"/>
      <c r="I798" s="314"/>
      <c r="J798" s="314"/>
      <c r="K798" s="314"/>
      <c r="L798" s="314"/>
    </row>
    <row r="799" spans="6:12" x14ac:dyDescent="0.25">
      <c r="F799" s="314"/>
      <c r="G799" s="314"/>
      <c r="H799" s="314"/>
      <c r="I799" s="314"/>
      <c r="J799" s="314"/>
      <c r="K799" s="314"/>
      <c r="L799" s="314"/>
    </row>
    <row r="800" spans="6:12" x14ac:dyDescent="0.25">
      <c r="F800" s="314"/>
      <c r="G800" s="314"/>
      <c r="H800" s="314"/>
      <c r="I800" s="314"/>
      <c r="J800" s="314"/>
      <c r="K800" s="314"/>
      <c r="L800" s="314"/>
    </row>
    <row r="801" spans="6:12" x14ac:dyDescent="0.25">
      <c r="F801" s="314"/>
      <c r="G801" s="314"/>
      <c r="H801" s="314"/>
      <c r="I801" s="314"/>
      <c r="J801" s="314"/>
      <c r="K801" s="314"/>
      <c r="L801" s="314"/>
    </row>
    <row r="802" spans="6:12" x14ac:dyDescent="0.25">
      <c r="F802" s="314"/>
      <c r="G802" s="314"/>
      <c r="H802" s="314"/>
      <c r="I802" s="314"/>
      <c r="J802" s="314"/>
      <c r="K802" s="314"/>
      <c r="L802" s="314"/>
    </row>
    <row r="803" spans="6:12" x14ac:dyDescent="0.25">
      <c r="F803" s="314"/>
      <c r="G803" s="314"/>
      <c r="H803" s="314"/>
      <c r="I803" s="314"/>
      <c r="J803" s="314"/>
      <c r="K803" s="314"/>
      <c r="L803" s="314"/>
    </row>
    <row r="804" spans="6:12" x14ac:dyDescent="0.25">
      <c r="F804" s="314"/>
      <c r="G804" s="314"/>
      <c r="H804" s="314"/>
      <c r="I804" s="314"/>
      <c r="J804" s="314"/>
      <c r="K804" s="314"/>
      <c r="L804" s="314"/>
    </row>
    <row r="805" spans="6:12" x14ac:dyDescent="0.25">
      <c r="F805" s="314"/>
      <c r="G805" s="314"/>
      <c r="H805" s="314"/>
      <c r="I805" s="314"/>
      <c r="J805" s="314"/>
      <c r="K805" s="314"/>
      <c r="L805" s="314"/>
    </row>
    <row r="806" spans="6:12" x14ac:dyDescent="0.25">
      <c r="F806" s="314"/>
      <c r="G806" s="314"/>
      <c r="H806" s="314"/>
      <c r="I806" s="314"/>
      <c r="J806" s="314"/>
      <c r="K806" s="314"/>
      <c r="L806" s="314"/>
    </row>
    <row r="807" spans="6:12" x14ac:dyDescent="0.25">
      <c r="F807" s="314"/>
      <c r="G807" s="314"/>
      <c r="H807" s="314"/>
      <c r="I807" s="314"/>
      <c r="J807" s="314"/>
      <c r="K807" s="314"/>
      <c r="L807" s="314"/>
    </row>
    <row r="808" spans="6:12" x14ac:dyDescent="0.25">
      <c r="F808" s="314"/>
      <c r="G808" s="314"/>
      <c r="H808" s="314"/>
      <c r="I808" s="314"/>
      <c r="J808" s="314"/>
      <c r="K808" s="314"/>
      <c r="L808" s="314"/>
    </row>
    <row r="809" spans="6:12" x14ac:dyDescent="0.25">
      <c r="F809" s="314"/>
      <c r="G809" s="314"/>
      <c r="H809" s="314"/>
      <c r="I809" s="314"/>
      <c r="J809" s="314"/>
      <c r="K809" s="314"/>
      <c r="L809" s="314"/>
    </row>
    <row r="810" spans="6:12" x14ac:dyDescent="0.25">
      <c r="F810" s="314"/>
      <c r="G810" s="314"/>
      <c r="H810" s="314"/>
      <c r="I810" s="314"/>
      <c r="J810" s="314"/>
      <c r="K810" s="314"/>
      <c r="L810" s="314"/>
    </row>
    <row r="811" spans="6:12" x14ac:dyDescent="0.25">
      <c r="F811" s="314"/>
      <c r="G811" s="314"/>
      <c r="H811" s="314"/>
      <c r="I811" s="314"/>
      <c r="J811" s="314"/>
      <c r="K811" s="314"/>
      <c r="L811" s="314"/>
    </row>
    <row r="812" spans="6:12" x14ac:dyDescent="0.25">
      <c r="F812" s="314"/>
      <c r="G812" s="314"/>
      <c r="H812" s="314"/>
      <c r="I812" s="314"/>
      <c r="J812" s="314"/>
      <c r="K812" s="314"/>
      <c r="L812" s="314"/>
    </row>
    <row r="813" spans="6:12" x14ac:dyDescent="0.25">
      <c r="F813" s="314"/>
      <c r="G813" s="314"/>
      <c r="H813" s="314"/>
      <c r="I813" s="314"/>
      <c r="J813" s="314"/>
      <c r="K813" s="314"/>
      <c r="L813" s="314"/>
    </row>
    <row r="814" spans="6:12" x14ac:dyDescent="0.25">
      <c r="F814" s="314"/>
      <c r="G814" s="314"/>
      <c r="H814" s="314"/>
      <c r="I814" s="314"/>
      <c r="J814" s="314"/>
      <c r="K814" s="314"/>
      <c r="L814" s="314"/>
    </row>
    <row r="815" spans="6:12" x14ac:dyDescent="0.25">
      <c r="F815" s="314"/>
      <c r="G815" s="314"/>
      <c r="H815" s="314"/>
      <c r="I815" s="314"/>
      <c r="J815" s="314"/>
      <c r="K815" s="314"/>
      <c r="L815" s="314"/>
    </row>
    <row r="816" spans="6:12" x14ac:dyDescent="0.25">
      <c r="F816" s="314"/>
      <c r="G816" s="314"/>
      <c r="H816" s="314"/>
      <c r="I816" s="314"/>
      <c r="J816" s="314"/>
      <c r="K816" s="314"/>
      <c r="L816" s="314"/>
    </row>
    <row r="817" spans="6:12" x14ac:dyDescent="0.25">
      <c r="F817" s="314"/>
      <c r="G817" s="314"/>
      <c r="H817" s="314"/>
      <c r="I817" s="314"/>
      <c r="J817" s="314"/>
      <c r="K817" s="314"/>
      <c r="L817" s="314"/>
    </row>
    <row r="818" spans="6:12" x14ac:dyDescent="0.25">
      <c r="F818" s="314"/>
      <c r="G818" s="314"/>
      <c r="H818" s="314"/>
      <c r="I818" s="314"/>
      <c r="J818" s="314"/>
      <c r="K818" s="314"/>
      <c r="L818" s="314"/>
    </row>
    <row r="819" spans="6:12" x14ac:dyDescent="0.25">
      <c r="F819" s="314"/>
      <c r="G819" s="314"/>
      <c r="H819" s="314"/>
      <c r="I819" s="314"/>
      <c r="J819" s="314"/>
      <c r="K819" s="314"/>
      <c r="L819" s="314"/>
    </row>
    <row r="820" spans="6:12" x14ac:dyDescent="0.25">
      <c r="F820" s="314"/>
      <c r="G820" s="314"/>
      <c r="H820" s="314"/>
      <c r="I820" s="314"/>
      <c r="J820" s="314"/>
      <c r="K820" s="314"/>
      <c r="L820" s="314"/>
    </row>
    <row r="821" spans="6:12" x14ac:dyDescent="0.25">
      <c r="F821" s="314"/>
      <c r="G821" s="314"/>
      <c r="H821" s="314"/>
      <c r="I821" s="314"/>
      <c r="J821" s="314"/>
      <c r="K821" s="314"/>
      <c r="L821" s="314"/>
    </row>
    <row r="822" spans="6:12" x14ac:dyDescent="0.25">
      <c r="F822" s="314"/>
      <c r="G822" s="314"/>
      <c r="H822" s="314"/>
      <c r="I822" s="314"/>
      <c r="J822" s="314"/>
      <c r="K822" s="314"/>
      <c r="L822" s="314"/>
    </row>
    <row r="823" spans="6:12" x14ac:dyDescent="0.25">
      <c r="F823" s="314"/>
      <c r="G823" s="314"/>
      <c r="H823" s="314"/>
      <c r="I823" s="314"/>
      <c r="J823" s="314"/>
      <c r="K823" s="314"/>
      <c r="L823" s="314"/>
    </row>
    <row r="824" spans="6:12" x14ac:dyDescent="0.25">
      <c r="F824" s="314"/>
      <c r="G824" s="314"/>
      <c r="H824" s="314"/>
      <c r="I824" s="314"/>
      <c r="J824" s="314"/>
      <c r="K824" s="314"/>
      <c r="L824" s="314"/>
    </row>
    <row r="825" spans="6:12" x14ac:dyDescent="0.25">
      <c r="F825" s="314"/>
      <c r="G825" s="314"/>
      <c r="H825" s="314"/>
      <c r="I825" s="314"/>
      <c r="J825" s="314"/>
      <c r="K825" s="314"/>
      <c r="L825" s="314"/>
    </row>
    <row r="826" spans="6:12" x14ac:dyDescent="0.25">
      <c r="F826" s="314"/>
      <c r="G826" s="314"/>
      <c r="H826" s="314"/>
      <c r="I826" s="314"/>
      <c r="J826" s="314"/>
      <c r="K826" s="314"/>
      <c r="L826" s="314"/>
    </row>
    <row r="827" spans="6:12" x14ac:dyDescent="0.25">
      <c r="F827" s="314"/>
      <c r="G827" s="314"/>
      <c r="H827" s="314"/>
      <c r="I827" s="314"/>
      <c r="J827" s="314"/>
      <c r="K827" s="314"/>
      <c r="L827" s="314"/>
    </row>
    <row r="828" spans="6:12" x14ac:dyDescent="0.25">
      <c r="F828" s="314"/>
      <c r="G828" s="314"/>
      <c r="H828" s="314"/>
      <c r="I828" s="314"/>
      <c r="J828" s="314"/>
      <c r="K828" s="314"/>
      <c r="L828" s="314"/>
    </row>
    <row r="829" spans="6:12" x14ac:dyDescent="0.25">
      <c r="F829" s="314"/>
      <c r="G829" s="314"/>
      <c r="H829" s="314"/>
      <c r="I829" s="314"/>
      <c r="J829" s="314"/>
      <c r="K829" s="314"/>
      <c r="L829" s="314"/>
    </row>
    <row r="830" spans="6:12" x14ac:dyDescent="0.25">
      <c r="F830" s="314"/>
      <c r="G830" s="314"/>
      <c r="H830" s="314"/>
      <c r="I830" s="314"/>
      <c r="J830" s="314"/>
      <c r="K830" s="314"/>
      <c r="L830" s="314"/>
    </row>
    <row r="831" spans="6:12" x14ac:dyDescent="0.25">
      <c r="F831" s="314"/>
      <c r="G831" s="314"/>
      <c r="H831" s="314"/>
      <c r="I831" s="314"/>
      <c r="J831" s="314"/>
      <c r="K831" s="314"/>
      <c r="L831" s="314"/>
    </row>
    <row r="832" spans="6:12" x14ac:dyDescent="0.25">
      <c r="F832" s="314"/>
      <c r="G832" s="314"/>
      <c r="H832" s="314"/>
      <c r="I832" s="314"/>
      <c r="J832" s="314"/>
      <c r="K832" s="314"/>
      <c r="L832" s="314"/>
    </row>
    <row r="833" spans="6:12" x14ac:dyDescent="0.25">
      <c r="F833" s="314"/>
      <c r="G833" s="314"/>
      <c r="H833" s="314"/>
      <c r="I833" s="314"/>
      <c r="J833" s="314"/>
      <c r="K833" s="314"/>
      <c r="L833" s="314"/>
    </row>
    <row r="834" spans="6:12" x14ac:dyDescent="0.25">
      <c r="F834" s="314"/>
      <c r="G834" s="314"/>
      <c r="H834" s="314"/>
      <c r="I834" s="314"/>
      <c r="J834" s="314"/>
      <c r="K834" s="314"/>
      <c r="L834" s="314"/>
    </row>
    <row r="835" spans="6:12" x14ac:dyDescent="0.25">
      <c r="F835" s="314"/>
      <c r="G835" s="314"/>
      <c r="H835" s="314"/>
      <c r="I835" s="314"/>
      <c r="J835" s="314"/>
      <c r="K835" s="314"/>
      <c r="L835" s="314"/>
    </row>
    <row r="836" spans="6:12" x14ac:dyDescent="0.25">
      <c r="F836" s="314"/>
      <c r="G836" s="314"/>
      <c r="H836" s="314"/>
      <c r="I836" s="314"/>
      <c r="J836" s="314"/>
      <c r="K836" s="314"/>
      <c r="L836" s="314"/>
    </row>
    <row r="837" spans="6:12" x14ac:dyDescent="0.25">
      <c r="F837" s="314"/>
      <c r="G837" s="314"/>
      <c r="H837" s="314"/>
      <c r="I837" s="314"/>
      <c r="J837" s="314"/>
      <c r="K837" s="314"/>
      <c r="L837" s="314"/>
    </row>
    <row r="838" spans="6:12" x14ac:dyDescent="0.25">
      <c r="F838" s="314"/>
      <c r="G838" s="314"/>
      <c r="H838" s="314"/>
      <c r="I838" s="314"/>
      <c r="J838" s="314"/>
      <c r="K838" s="314"/>
      <c r="L838" s="314"/>
    </row>
    <row r="839" spans="6:12" x14ac:dyDescent="0.25">
      <c r="F839" s="314"/>
      <c r="G839" s="314"/>
      <c r="H839" s="314"/>
      <c r="I839" s="314"/>
      <c r="J839" s="314"/>
      <c r="K839" s="314"/>
      <c r="L839" s="314"/>
    </row>
    <row r="840" spans="6:12" x14ac:dyDescent="0.25">
      <c r="F840" s="314"/>
      <c r="G840" s="314"/>
      <c r="H840" s="314"/>
      <c r="I840" s="314"/>
      <c r="J840" s="314"/>
      <c r="K840" s="314"/>
      <c r="L840" s="314"/>
    </row>
    <row r="841" spans="6:12" x14ac:dyDescent="0.25">
      <c r="F841" s="314"/>
      <c r="G841" s="314"/>
      <c r="H841" s="314"/>
      <c r="I841" s="314"/>
      <c r="J841" s="314"/>
      <c r="K841" s="314"/>
      <c r="L841" s="314"/>
    </row>
    <row r="842" spans="6:12" x14ac:dyDescent="0.25">
      <c r="F842" s="314"/>
      <c r="G842" s="314"/>
      <c r="H842" s="314"/>
      <c r="I842" s="314"/>
      <c r="J842" s="314"/>
      <c r="K842" s="314"/>
      <c r="L842" s="314"/>
    </row>
    <row r="843" spans="6:12" x14ac:dyDescent="0.25">
      <c r="F843" s="314"/>
      <c r="G843" s="314"/>
      <c r="H843" s="314"/>
      <c r="I843" s="314"/>
      <c r="J843" s="314"/>
      <c r="K843" s="314"/>
      <c r="L843" s="314"/>
    </row>
    <row r="844" spans="6:12" x14ac:dyDescent="0.25">
      <c r="F844" s="314"/>
      <c r="G844" s="314"/>
      <c r="H844" s="314"/>
      <c r="I844" s="314"/>
      <c r="J844" s="314"/>
      <c r="K844" s="314"/>
      <c r="L844" s="314"/>
    </row>
    <row r="845" spans="6:12" x14ac:dyDescent="0.25">
      <c r="F845" s="314"/>
      <c r="G845" s="314"/>
      <c r="H845" s="314"/>
      <c r="I845" s="314"/>
      <c r="J845" s="314"/>
      <c r="K845" s="314"/>
      <c r="L845" s="314"/>
    </row>
    <row r="846" spans="6:12" x14ac:dyDescent="0.25">
      <c r="F846" s="314"/>
      <c r="G846" s="314"/>
      <c r="H846" s="314"/>
      <c r="I846" s="314"/>
      <c r="J846" s="314"/>
      <c r="K846" s="314"/>
      <c r="L846" s="314"/>
    </row>
    <row r="847" spans="6:12" x14ac:dyDescent="0.25">
      <c r="F847" s="314"/>
      <c r="G847" s="314"/>
      <c r="H847" s="314"/>
      <c r="I847" s="314"/>
      <c r="J847" s="314"/>
      <c r="K847" s="314"/>
      <c r="L847" s="314"/>
    </row>
    <row r="848" spans="6:12" x14ac:dyDescent="0.25">
      <c r="F848" s="314"/>
      <c r="G848" s="314"/>
      <c r="H848" s="314"/>
      <c r="I848" s="314"/>
      <c r="J848" s="314"/>
      <c r="K848" s="314"/>
      <c r="L848" s="314"/>
    </row>
    <row r="849" spans="6:12" x14ac:dyDescent="0.25">
      <c r="F849" s="314"/>
      <c r="G849" s="314"/>
      <c r="H849" s="314"/>
      <c r="I849" s="314"/>
      <c r="J849" s="314"/>
      <c r="K849" s="314"/>
      <c r="L849" s="314"/>
    </row>
    <row r="850" spans="6:12" x14ac:dyDescent="0.25">
      <c r="F850" s="314"/>
      <c r="G850" s="314"/>
      <c r="H850" s="314"/>
      <c r="I850" s="314"/>
      <c r="J850" s="314"/>
      <c r="K850" s="314"/>
      <c r="L850" s="314"/>
    </row>
    <row r="851" spans="6:12" x14ac:dyDescent="0.25">
      <c r="F851" s="314"/>
      <c r="G851" s="314"/>
      <c r="H851" s="314"/>
      <c r="I851" s="314"/>
      <c r="J851" s="314"/>
      <c r="K851" s="314"/>
      <c r="L851" s="314"/>
    </row>
    <row r="852" spans="6:12" x14ac:dyDescent="0.25">
      <c r="F852" s="314"/>
      <c r="G852" s="314"/>
      <c r="H852" s="314"/>
      <c r="I852" s="314"/>
      <c r="J852" s="314"/>
      <c r="K852" s="314"/>
      <c r="L852" s="314"/>
    </row>
    <row r="853" spans="6:12" x14ac:dyDescent="0.25">
      <c r="F853" s="314"/>
      <c r="G853" s="314"/>
      <c r="H853" s="314"/>
      <c r="I853" s="314"/>
      <c r="J853" s="314"/>
      <c r="K853" s="314"/>
      <c r="L853" s="314"/>
    </row>
    <row r="854" spans="6:12" x14ac:dyDescent="0.25">
      <c r="F854" s="314"/>
      <c r="G854" s="314"/>
      <c r="H854" s="314"/>
      <c r="I854" s="314"/>
      <c r="J854" s="314"/>
      <c r="K854" s="314"/>
      <c r="L854" s="314"/>
    </row>
    <row r="855" spans="6:12" x14ac:dyDescent="0.25">
      <c r="F855" s="314"/>
      <c r="G855" s="314"/>
      <c r="H855" s="314"/>
      <c r="I855" s="314"/>
      <c r="J855" s="314"/>
      <c r="K855" s="314"/>
      <c r="L855" s="314"/>
    </row>
    <row r="856" spans="6:12" x14ac:dyDescent="0.25">
      <c r="F856" s="314"/>
      <c r="G856" s="314"/>
      <c r="H856" s="314"/>
      <c r="I856" s="314"/>
      <c r="J856" s="314"/>
      <c r="K856" s="314"/>
      <c r="L856" s="314"/>
    </row>
    <row r="857" spans="6:12" x14ac:dyDescent="0.25">
      <c r="F857" s="314"/>
      <c r="G857" s="314"/>
      <c r="H857" s="314"/>
      <c r="I857" s="314"/>
      <c r="J857" s="314"/>
      <c r="K857" s="314"/>
      <c r="L857" s="314"/>
    </row>
    <row r="858" spans="6:12" x14ac:dyDescent="0.25">
      <c r="F858" s="314"/>
      <c r="G858" s="314"/>
      <c r="H858" s="314"/>
      <c r="I858" s="314"/>
      <c r="J858" s="314"/>
      <c r="K858" s="314"/>
      <c r="L858" s="314"/>
    </row>
    <row r="859" spans="6:12" x14ac:dyDescent="0.25">
      <c r="F859" s="314"/>
      <c r="G859" s="314"/>
      <c r="H859" s="314"/>
      <c r="I859" s="314"/>
      <c r="J859" s="314"/>
      <c r="K859" s="314"/>
      <c r="L859" s="314"/>
    </row>
    <row r="860" spans="6:12" x14ac:dyDescent="0.25">
      <c r="F860" s="314"/>
      <c r="G860" s="314"/>
      <c r="H860" s="314"/>
      <c r="I860" s="314"/>
      <c r="J860" s="314"/>
      <c r="K860" s="314"/>
      <c r="L860" s="314"/>
    </row>
    <row r="861" spans="6:12" x14ac:dyDescent="0.25">
      <c r="F861" s="314"/>
      <c r="G861" s="314"/>
      <c r="H861" s="314"/>
      <c r="I861" s="314"/>
      <c r="J861" s="314"/>
      <c r="K861" s="314"/>
      <c r="L861" s="314"/>
    </row>
    <row r="862" spans="6:12" x14ac:dyDescent="0.25">
      <c r="F862" s="314"/>
      <c r="G862" s="314"/>
      <c r="H862" s="314"/>
      <c r="I862" s="314"/>
      <c r="J862" s="314"/>
      <c r="K862" s="314"/>
      <c r="L862" s="314"/>
    </row>
    <row r="863" spans="6:12" x14ac:dyDescent="0.25">
      <c r="F863" s="314"/>
      <c r="G863" s="314"/>
      <c r="H863" s="314"/>
      <c r="I863" s="314"/>
      <c r="J863" s="314"/>
      <c r="K863" s="314"/>
      <c r="L863" s="314"/>
    </row>
    <row r="864" spans="6:12" x14ac:dyDescent="0.25">
      <c r="F864" s="314"/>
      <c r="G864" s="314"/>
      <c r="H864" s="314"/>
      <c r="I864" s="314"/>
      <c r="J864" s="314"/>
      <c r="K864" s="314"/>
      <c r="L864" s="314"/>
    </row>
    <row r="865" spans="6:12" x14ac:dyDescent="0.25">
      <c r="F865" s="314"/>
      <c r="G865" s="314"/>
      <c r="H865" s="314"/>
      <c r="I865" s="314"/>
      <c r="J865" s="314"/>
      <c r="K865" s="314"/>
      <c r="L865" s="314"/>
    </row>
    <row r="866" spans="6:12" x14ac:dyDescent="0.25">
      <c r="F866" s="314"/>
      <c r="G866" s="314"/>
      <c r="H866" s="314"/>
      <c r="I866" s="314"/>
      <c r="J866" s="314"/>
      <c r="K866" s="314"/>
      <c r="L866" s="314"/>
    </row>
    <row r="867" spans="6:12" x14ac:dyDescent="0.25">
      <c r="F867" s="314"/>
      <c r="G867" s="314"/>
      <c r="H867" s="314"/>
      <c r="I867" s="314"/>
      <c r="J867" s="314"/>
      <c r="K867" s="314"/>
      <c r="L867" s="314"/>
    </row>
    <row r="868" spans="6:12" x14ac:dyDescent="0.25">
      <c r="F868" s="314"/>
      <c r="G868" s="314"/>
      <c r="H868" s="314"/>
      <c r="I868" s="314"/>
      <c r="J868" s="314"/>
      <c r="K868" s="314"/>
      <c r="L868" s="314"/>
    </row>
    <row r="869" spans="6:12" x14ac:dyDescent="0.25">
      <c r="F869" s="314"/>
      <c r="G869" s="314"/>
      <c r="H869" s="314"/>
      <c r="I869" s="314"/>
      <c r="J869" s="314"/>
      <c r="K869" s="314"/>
      <c r="L869" s="314"/>
    </row>
    <row r="870" spans="6:12" x14ac:dyDescent="0.25">
      <c r="F870" s="314"/>
      <c r="G870" s="314"/>
      <c r="H870" s="314"/>
      <c r="I870" s="314"/>
      <c r="J870" s="314"/>
      <c r="K870" s="314"/>
      <c r="L870" s="314"/>
    </row>
    <row r="871" spans="6:12" x14ac:dyDescent="0.25">
      <c r="F871" s="314"/>
      <c r="G871" s="314"/>
      <c r="H871" s="314"/>
      <c r="I871" s="314"/>
      <c r="J871" s="314"/>
      <c r="K871" s="314"/>
      <c r="L871" s="314"/>
    </row>
    <row r="872" spans="6:12" x14ac:dyDescent="0.25">
      <c r="F872" s="314"/>
      <c r="G872" s="314"/>
      <c r="H872" s="314"/>
      <c r="I872" s="314"/>
      <c r="J872" s="314"/>
      <c r="K872" s="314"/>
      <c r="L872" s="314"/>
    </row>
    <row r="873" spans="6:12" x14ac:dyDescent="0.25">
      <c r="F873" s="314"/>
      <c r="G873" s="314"/>
      <c r="H873" s="314"/>
      <c r="I873" s="314"/>
      <c r="J873" s="314"/>
      <c r="K873" s="314"/>
      <c r="L873" s="314"/>
    </row>
    <row r="874" spans="6:12" x14ac:dyDescent="0.25">
      <c r="F874" s="314"/>
      <c r="G874" s="314"/>
      <c r="H874" s="314"/>
      <c r="I874" s="314"/>
      <c r="J874" s="314"/>
      <c r="K874" s="314"/>
      <c r="L874" s="314"/>
    </row>
    <row r="875" spans="6:12" x14ac:dyDescent="0.25">
      <c r="F875" s="314"/>
      <c r="G875" s="314"/>
      <c r="H875" s="314"/>
      <c r="I875" s="314"/>
      <c r="J875" s="314"/>
      <c r="K875" s="314"/>
      <c r="L875" s="314"/>
    </row>
    <row r="876" spans="6:12" x14ac:dyDescent="0.25">
      <c r="F876" s="314"/>
      <c r="G876" s="314"/>
      <c r="H876" s="314"/>
      <c r="I876" s="314"/>
      <c r="J876" s="314"/>
      <c r="K876" s="314"/>
      <c r="L876" s="314"/>
    </row>
    <row r="877" spans="6:12" x14ac:dyDescent="0.25">
      <c r="F877" s="314"/>
      <c r="G877" s="314"/>
      <c r="H877" s="314"/>
      <c r="I877" s="314"/>
      <c r="J877" s="314"/>
      <c r="K877" s="314"/>
      <c r="L877" s="314"/>
    </row>
    <row r="878" spans="6:12" x14ac:dyDescent="0.25">
      <c r="F878" s="314"/>
      <c r="G878" s="314"/>
      <c r="H878" s="314"/>
      <c r="I878" s="314"/>
      <c r="J878" s="314"/>
      <c r="K878" s="314"/>
      <c r="L878" s="314"/>
    </row>
    <row r="879" spans="6:12" x14ac:dyDescent="0.25">
      <c r="F879" s="314"/>
      <c r="G879" s="314"/>
      <c r="H879" s="314"/>
      <c r="I879" s="314"/>
      <c r="J879" s="314"/>
      <c r="K879" s="314"/>
      <c r="L879" s="314"/>
    </row>
    <row r="880" spans="6:12" x14ac:dyDescent="0.25">
      <c r="F880" s="314"/>
      <c r="G880" s="314"/>
      <c r="H880" s="314"/>
      <c r="I880" s="314"/>
      <c r="J880" s="314"/>
      <c r="K880" s="314"/>
      <c r="L880" s="314"/>
    </row>
    <row r="881" spans="6:12" x14ac:dyDescent="0.25">
      <c r="F881" s="314"/>
      <c r="G881" s="314"/>
      <c r="H881" s="314"/>
      <c r="I881" s="314"/>
      <c r="J881" s="314"/>
      <c r="K881" s="314"/>
      <c r="L881" s="314"/>
    </row>
    <row r="882" spans="6:12" x14ac:dyDescent="0.25">
      <c r="F882" s="314"/>
      <c r="G882" s="314"/>
      <c r="H882" s="314"/>
      <c r="I882" s="314"/>
      <c r="J882" s="314"/>
      <c r="K882" s="314"/>
      <c r="L882" s="314"/>
    </row>
    <row r="883" spans="6:12" x14ac:dyDescent="0.25">
      <c r="F883" s="314"/>
      <c r="G883" s="314"/>
      <c r="H883" s="314"/>
      <c r="I883" s="314"/>
      <c r="J883" s="314"/>
      <c r="K883" s="314"/>
      <c r="L883" s="314"/>
    </row>
    <row r="884" spans="6:12" x14ac:dyDescent="0.25">
      <c r="F884" s="314"/>
      <c r="G884" s="314"/>
      <c r="H884" s="314"/>
      <c r="I884" s="314"/>
      <c r="J884" s="314"/>
      <c r="K884" s="314"/>
      <c r="L884" s="314"/>
    </row>
    <row r="885" spans="6:12" x14ac:dyDescent="0.25">
      <c r="F885" s="314"/>
      <c r="G885" s="314"/>
      <c r="H885" s="314"/>
      <c r="I885" s="314"/>
      <c r="J885" s="314"/>
      <c r="K885" s="314"/>
      <c r="L885" s="314"/>
    </row>
    <row r="886" spans="6:12" x14ac:dyDescent="0.25">
      <c r="F886" s="314"/>
      <c r="G886" s="314"/>
      <c r="H886" s="314"/>
      <c r="I886" s="314"/>
      <c r="J886" s="314"/>
      <c r="K886" s="314"/>
      <c r="L886" s="314"/>
    </row>
    <row r="887" spans="6:12" x14ac:dyDescent="0.25">
      <c r="F887" s="314"/>
      <c r="G887" s="314"/>
      <c r="H887" s="314"/>
      <c r="I887" s="314"/>
      <c r="J887" s="314"/>
      <c r="K887" s="314"/>
      <c r="L887" s="314"/>
    </row>
    <row r="888" spans="6:12" x14ac:dyDescent="0.25">
      <c r="F888" s="314"/>
      <c r="G888" s="314"/>
      <c r="H888" s="314"/>
      <c r="I888" s="314"/>
      <c r="J888" s="314"/>
      <c r="K888" s="314"/>
      <c r="L888" s="314"/>
    </row>
    <row r="889" spans="6:12" x14ac:dyDescent="0.25">
      <c r="F889" s="314"/>
      <c r="G889" s="314"/>
      <c r="H889" s="314"/>
      <c r="I889" s="314"/>
      <c r="J889" s="314"/>
      <c r="K889" s="314"/>
      <c r="L889" s="314"/>
    </row>
    <row r="890" spans="6:12" x14ac:dyDescent="0.25">
      <c r="F890" s="314"/>
      <c r="G890" s="314"/>
      <c r="H890" s="314"/>
      <c r="I890" s="314"/>
      <c r="J890" s="314"/>
      <c r="K890" s="314"/>
      <c r="L890" s="314"/>
    </row>
    <row r="891" spans="6:12" x14ac:dyDescent="0.25">
      <c r="F891" s="314"/>
      <c r="G891" s="314"/>
      <c r="H891" s="314"/>
      <c r="I891" s="314"/>
      <c r="J891" s="314"/>
      <c r="K891" s="314"/>
      <c r="L891" s="314"/>
    </row>
    <row r="892" spans="6:12" x14ac:dyDescent="0.25">
      <c r="F892" s="314"/>
      <c r="G892" s="314"/>
      <c r="H892" s="314"/>
      <c r="I892" s="314"/>
      <c r="J892" s="314"/>
      <c r="K892" s="314"/>
      <c r="L892" s="314"/>
    </row>
    <row r="893" spans="6:12" x14ac:dyDescent="0.25">
      <c r="F893" s="314"/>
      <c r="G893" s="314"/>
      <c r="H893" s="314"/>
      <c r="I893" s="314"/>
      <c r="J893" s="314"/>
      <c r="K893" s="314"/>
      <c r="L893" s="314"/>
    </row>
    <row r="894" spans="6:12" x14ac:dyDescent="0.25">
      <c r="F894" s="314"/>
      <c r="G894" s="314"/>
      <c r="H894" s="314"/>
      <c r="I894" s="314"/>
      <c r="J894" s="314"/>
      <c r="K894" s="314"/>
      <c r="L894" s="314"/>
    </row>
    <row r="895" spans="6:12" x14ac:dyDescent="0.25">
      <c r="F895" s="314"/>
      <c r="G895" s="314"/>
      <c r="H895" s="314"/>
      <c r="I895" s="314"/>
      <c r="J895" s="314"/>
      <c r="K895" s="314"/>
      <c r="L895" s="314"/>
    </row>
    <row r="896" spans="6:12" x14ac:dyDescent="0.25">
      <c r="F896" s="314"/>
      <c r="G896" s="314"/>
      <c r="H896" s="314"/>
      <c r="I896" s="314"/>
      <c r="J896" s="314"/>
      <c r="K896" s="314"/>
      <c r="L896" s="314"/>
    </row>
    <row r="897" spans="6:12" x14ac:dyDescent="0.25">
      <c r="F897" s="314"/>
      <c r="G897" s="314"/>
      <c r="H897" s="314"/>
      <c r="I897" s="314"/>
      <c r="J897" s="314"/>
      <c r="K897" s="314"/>
      <c r="L897" s="314"/>
    </row>
    <row r="898" spans="6:12" x14ac:dyDescent="0.25">
      <c r="F898" s="314"/>
      <c r="G898" s="314"/>
      <c r="H898" s="314"/>
      <c r="I898" s="314"/>
      <c r="J898" s="314"/>
      <c r="K898" s="314"/>
      <c r="L898" s="314"/>
    </row>
    <row r="899" spans="6:12" x14ac:dyDescent="0.25">
      <c r="F899" s="314"/>
      <c r="G899" s="314"/>
      <c r="H899" s="314"/>
      <c r="I899" s="314"/>
      <c r="J899" s="314"/>
      <c r="K899" s="314"/>
      <c r="L899" s="314"/>
    </row>
    <row r="900" spans="6:12" x14ac:dyDescent="0.25">
      <c r="F900" s="314"/>
      <c r="G900" s="314"/>
      <c r="H900" s="314"/>
      <c r="I900" s="314"/>
      <c r="J900" s="314"/>
      <c r="K900" s="314"/>
      <c r="L900" s="314"/>
    </row>
    <row r="901" spans="6:12" x14ac:dyDescent="0.25">
      <c r="F901" s="314"/>
      <c r="G901" s="314"/>
      <c r="H901" s="314"/>
      <c r="I901" s="314"/>
      <c r="J901" s="314"/>
      <c r="K901" s="314"/>
      <c r="L901" s="314"/>
    </row>
    <row r="902" spans="6:12" x14ac:dyDescent="0.25">
      <c r="F902" s="314"/>
      <c r="G902" s="314"/>
      <c r="H902" s="314"/>
      <c r="I902" s="314"/>
      <c r="J902" s="314"/>
      <c r="K902" s="314"/>
      <c r="L902" s="314"/>
    </row>
    <row r="903" spans="6:12" x14ac:dyDescent="0.25">
      <c r="F903" s="314"/>
      <c r="G903" s="314"/>
      <c r="H903" s="314"/>
      <c r="I903" s="314"/>
      <c r="J903" s="314"/>
      <c r="K903" s="314"/>
      <c r="L903" s="314"/>
    </row>
    <row r="904" spans="6:12" x14ac:dyDescent="0.25">
      <c r="F904" s="314"/>
      <c r="G904" s="314"/>
      <c r="H904" s="314"/>
      <c r="I904" s="314"/>
      <c r="J904" s="314"/>
      <c r="K904" s="314"/>
      <c r="L904" s="314"/>
    </row>
    <row r="905" spans="6:12" x14ac:dyDescent="0.25">
      <c r="F905" s="314"/>
      <c r="G905" s="314"/>
      <c r="H905" s="314"/>
      <c r="I905" s="314"/>
      <c r="J905" s="314"/>
      <c r="K905" s="314"/>
      <c r="L905" s="314"/>
    </row>
    <row r="906" spans="6:12" x14ac:dyDescent="0.25">
      <c r="F906" s="314"/>
      <c r="G906" s="314"/>
      <c r="H906" s="314"/>
      <c r="I906" s="314"/>
      <c r="J906" s="314"/>
      <c r="K906" s="314"/>
      <c r="L906" s="314"/>
    </row>
    <row r="907" spans="6:12" x14ac:dyDescent="0.25">
      <c r="F907" s="314"/>
      <c r="G907" s="314"/>
      <c r="H907" s="314"/>
      <c r="I907" s="314"/>
      <c r="J907" s="314"/>
      <c r="K907" s="314"/>
      <c r="L907" s="314"/>
    </row>
    <row r="908" spans="6:12" x14ac:dyDescent="0.25">
      <c r="F908" s="314"/>
      <c r="G908" s="314"/>
      <c r="H908" s="314"/>
      <c r="I908" s="314"/>
      <c r="J908" s="314"/>
      <c r="K908" s="314"/>
      <c r="L908" s="314"/>
    </row>
    <row r="909" spans="6:12" x14ac:dyDescent="0.25">
      <c r="F909" s="314"/>
      <c r="G909" s="314"/>
      <c r="H909" s="314"/>
      <c r="I909" s="314"/>
      <c r="J909" s="314"/>
      <c r="K909" s="314"/>
      <c r="L909" s="314"/>
    </row>
  </sheetData>
  <mergeCells count="181">
    <mergeCell ref="A257:D263"/>
    <mergeCell ref="O257:O263"/>
    <mergeCell ref="O183:O189"/>
    <mergeCell ref="A183:A189"/>
    <mergeCell ref="D183:D189"/>
    <mergeCell ref="C183:C189"/>
    <mergeCell ref="B268:F268"/>
    <mergeCell ref="D249:D255"/>
    <mergeCell ref="O207:O213"/>
    <mergeCell ref="D233:D239"/>
    <mergeCell ref="D225:D231"/>
    <mergeCell ref="A232:O232"/>
    <mergeCell ref="O217:O223"/>
    <mergeCell ref="D207:D213"/>
    <mergeCell ref="C207:C213"/>
    <mergeCell ref="A207:B213"/>
    <mergeCell ref="O249:O255"/>
    <mergeCell ref="A249:B255"/>
    <mergeCell ref="A248:O248"/>
    <mergeCell ref="C249:C255"/>
    <mergeCell ref="A224:O224"/>
    <mergeCell ref="A198:O198"/>
    <mergeCell ref="A241:A247"/>
    <mergeCell ref="A240:O240"/>
    <mergeCell ref="C241:C247"/>
    <mergeCell ref="B241:B247"/>
    <mergeCell ref="B199:B205"/>
    <mergeCell ref="C199:C205"/>
    <mergeCell ref="D199:D205"/>
    <mergeCell ref="O199:O205"/>
    <mergeCell ref="D241:D247"/>
    <mergeCell ref="O241:O247"/>
    <mergeCell ref="A206:O206"/>
    <mergeCell ref="A216:O216"/>
    <mergeCell ref="A217:A223"/>
    <mergeCell ref="B217:D223"/>
    <mergeCell ref="O233:O239"/>
    <mergeCell ref="B225:B231"/>
    <mergeCell ref="A233:A239"/>
    <mergeCell ref="B233:B239"/>
    <mergeCell ref="C233:C239"/>
    <mergeCell ref="O225:O231"/>
    <mergeCell ref="A225:A231"/>
    <mergeCell ref="C225:C231"/>
    <mergeCell ref="A215:O215"/>
    <mergeCell ref="A199:A205"/>
    <mergeCell ref="A190:O190"/>
    <mergeCell ref="A182:O182"/>
    <mergeCell ref="A191:A197"/>
    <mergeCell ref="B191:B197"/>
    <mergeCell ref="C191:C197"/>
    <mergeCell ref="D191:D197"/>
    <mergeCell ref="O191:O197"/>
    <mergeCell ref="A158:O158"/>
    <mergeCell ref="A166:O166"/>
    <mergeCell ref="D167:D173"/>
    <mergeCell ref="B175:B181"/>
    <mergeCell ref="C175:C181"/>
    <mergeCell ref="O175:O181"/>
    <mergeCell ref="A174:O174"/>
    <mergeCell ref="C167:C173"/>
    <mergeCell ref="O167:O173"/>
    <mergeCell ref="A159:A165"/>
    <mergeCell ref="B159:B165"/>
    <mergeCell ref="C159:C165"/>
    <mergeCell ref="D159:D165"/>
    <mergeCell ref="B183:B189"/>
    <mergeCell ref="A175:A181"/>
    <mergeCell ref="D175:D181"/>
    <mergeCell ref="O159:O165"/>
    <mergeCell ref="B167:B173"/>
    <mergeCell ref="A150:O150"/>
    <mergeCell ref="C151:C157"/>
    <mergeCell ref="C143:C149"/>
    <mergeCell ref="O143:O149"/>
    <mergeCell ref="A143:A149"/>
    <mergeCell ref="O151:O157"/>
    <mergeCell ref="A167:A173"/>
    <mergeCell ref="A92:O92"/>
    <mergeCell ref="A116:O116"/>
    <mergeCell ref="B109:B115"/>
    <mergeCell ref="A109:A115"/>
    <mergeCell ref="O109:O115"/>
    <mergeCell ref="A127:A133"/>
    <mergeCell ref="C117:C123"/>
    <mergeCell ref="C85:C91"/>
    <mergeCell ref="B85:B91"/>
    <mergeCell ref="A74:O74"/>
    <mergeCell ref="A100:O100"/>
    <mergeCell ref="D135:D141"/>
    <mergeCell ref="D151:D157"/>
    <mergeCell ref="A151:A157"/>
    <mergeCell ref="B135:B141"/>
    <mergeCell ref="B151:B157"/>
    <mergeCell ref="A142:O142"/>
    <mergeCell ref="A135:A141"/>
    <mergeCell ref="D143:D149"/>
    <mergeCell ref="C135:C141"/>
    <mergeCell ref="O135:O141"/>
    <mergeCell ref="B143:B149"/>
    <mergeCell ref="B117:B123"/>
    <mergeCell ref="B125:O125"/>
    <mergeCell ref="O127:O133"/>
    <mergeCell ref="B127:D133"/>
    <mergeCell ref="A117:A123"/>
    <mergeCell ref="D109:D115"/>
    <mergeCell ref="D117:D123"/>
    <mergeCell ref="B126:O126"/>
    <mergeCell ref="O117:O123"/>
    <mergeCell ref="D59:D65"/>
    <mergeCell ref="D51:D57"/>
    <mergeCell ref="A58:O58"/>
    <mergeCell ref="A59:A65"/>
    <mergeCell ref="A108:O108"/>
    <mergeCell ref="D101:D107"/>
    <mergeCell ref="O101:O107"/>
    <mergeCell ref="C109:C115"/>
    <mergeCell ref="A101:A107"/>
    <mergeCell ref="A75:A83"/>
    <mergeCell ref="O75:O83"/>
    <mergeCell ref="D67:D73"/>
    <mergeCell ref="C101:C107"/>
    <mergeCell ref="O85:O91"/>
    <mergeCell ref="B75:D83"/>
    <mergeCell ref="A85:A91"/>
    <mergeCell ref="A84:O84"/>
    <mergeCell ref="C93:C99"/>
    <mergeCell ref="D93:D99"/>
    <mergeCell ref="B101:B107"/>
    <mergeCell ref="O93:O99"/>
    <mergeCell ref="B93:B99"/>
    <mergeCell ref="A93:A99"/>
    <mergeCell ref="D85:D91"/>
    <mergeCell ref="O35:O41"/>
    <mergeCell ref="O59:O65"/>
    <mergeCell ref="B59:B65"/>
    <mergeCell ref="A66:O66"/>
    <mergeCell ref="A67:A73"/>
    <mergeCell ref="B67:B73"/>
    <mergeCell ref="C67:C73"/>
    <mergeCell ref="O67:O73"/>
    <mergeCell ref="B27:B33"/>
    <mergeCell ref="A35:A41"/>
    <mergeCell ref="A42:O42"/>
    <mergeCell ref="C51:C57"/>
    <mergeCell ref="O51:O57"/>
    <mergeCell ref="A50:O50"/>
    <mergeCell ref="A43:A49"/>
    <mergeCell ref="C59:C65"/>
    <mergeCell ref="C35:C41"/>
    <mergeCell ref="O27:O33"/>
    <mergeCell ref="A27:A33"/>
    <mergeCell ref="B43:B49"/>
    <mergeCell ref="D35:D41"/>
    <mergeCell ref="C27:C33"/>
    <mergeCell ref="A34:O34"/>
    <mergeCell ref="D27:D33"/>
    <mergeCell ref="C3:N3"/>
    <mergeCell ref="A51:A57"/>
    <mergeCell ref="C43:C49"/>
    <mergeCell ref="A18:O18"/>
    <mergeCell ref="M13:N14"/>
    <mergeCell ref="G13:H14"/>
    <mergeCell ref="B35:B41"/>
    <mergeCell ref="A19:A25"/>
    <mergeCell ref="O19:O25"/>
    <mergeCell ref="B19:D25"/>
    <mergeCell ref="A13:A15"/>
    <mergeCell ref="D43:D49"/>
    <mergeCell ref="O43:O49"/>
    <mergeCell ref="A26:O26"/>
    <mergeCell ref="O13:O15"/>
    <mergeCell ref="I13:J14"/>
    <mergeCell ref="C13:D14"/>
    <mergeCell ref="K13:L14"/>
    <mergeCell ref="E13:E15"/>
    <mergeCell ref="F13:F15"/>
    <mergeCell ref="B51:B57"/>
    <mergeCell ref="A16:O16"/>
    <mergeCell ref="B13:B15"/>
    <mergeCell ref="A17:O17"/>
  </mergeCells>
  <phoneticPr fontId="13" type="noConversion"/>
  <pageMargins left="0.31496062992125984" right="0.11811023622047245" top="0.15748031496062992" bottom="0.15748031496062992" header="0" footer="0"/>
  <pageSetup paperSize="9" scale="80" orientation="landscape" r:id="rId1"/>
  <rowBreaks count="8" manualBreakCount="8">
    <brk id="26" max="14" man="1"/>
    <brk id="50" max="14" man="1"/>
    <brk id="76" max="14" man="1"/>
    <brk id="100" max="14" man="1"/>
    <brk id="123" max="14" man="1"/>
    <brk id="142" max="14" man="1"/>
    <brk id="223" max="14" man="1"/>
    <brk id="2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88"/>
  <sheetViews>
    <sheetView topLeftCell="A115" workbookViewId="0">
      <selection activeCell="F18" sqref="F18"/>
    </sheetView>
  </sheetViews>
  <sheetFormatPr defaultRowHeight="15" x14ac:dyDescent="0.25"/>
  <cols>
    <col min="5" max="6" width="10.140625" bestFit="1" customWidth="1"/>
    <col min="22" max="22" width="10.140625" bestFit="1" customWidth="1"/>
    <col min="23" max="23" width="10.42578125" bestFit="1" customWidth="1"/>
  </cols>
  <sheetData>
    <row r="3" spans="1:23" x14ac:dyDescent="0.25"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23" x14ac:dyDescent="0.25">
      <c r="A4" s="45" t="s">
        <v>60</v>
      </c>
      <c r="B4" s="45" t="s">
        <v>70</v>
      </c>
      <c r="C4" s="45" t="s">
        <v>71</v>
      </c>
      <c r="D4" s="45" t="s">
        <v>72</v>
      </c>
      <c r="E4" s="76" t="s">
        <v>64</v>
      </c>
      <c r="F4" s="134" t="s">
        <v>106</v>
      </c>
      <c r="G4" s="45" t="s">
        <v>56</v>
      </c>
      <c r="H4" s="45" t="s">
        <v>57</v>
      </c>
      <c r="I4" s="45" t="s">
        <v>58</v>
      </c>
      <c r="J4" s="45" t="s">
        <v>59</v>
      </c>
      <c r="K4" s="45" t="s">
        <v>78</v>
      </c>
      <c r="L4" s="45" t="s">
        <v>73</v>
      </c>
      <c r="M4" s="45" t="s">
        <v>74</v>
      </c>
      <c r="N4" s="45" t="s">
        <v>75</v>
      </c>
      <c r="O4" s="45" t="s">
        <v>76</v>
      </c>
      <c r="P4" s="45" t="s">
        <v>77</v>
      </c>
      <c r="Q4" s="45" t="s">
        <v>110</v>
      </c>
      <c r="R4" s="45" t="s">
        <v>120</v>
      </c>
      <c r="S4" s="45" t="s">
        <v>122</v>
      </c>
      <c r="T4" s="45" t="s">
        <v>123</v>
      </c>
      <c r="U4" s="45" t="s">
        <v>80</v>
      </c>
      <c r="V4" s="135" t="s">
        <v>124</v>
      </c>
    </row>
    <row r="5" spans="1:23" s="114" customFormat="1" x14ac:dyDescent="0.25">
      <c r="C5" s="114">
        <v>5.7480000000000002</v>
      </c>
      <c r="D5" s="136"/>
      <c r="E5" s="136"/>
      <c r="F5" s="136">
        <v>135</v>
      </c>
      <c r="G5" s="136"/>
      <c r="H5" s="136"/>
      <c r="I5" s="136"/>
      <c r="J5" s="136"/>
      <c r="K5" s="136"/>
      <c r="L5" s="136">
        <v>24.988859999999999</v>
      </c>
      <c r="M5" s="136"/>
      <c r="N5" s="136"/>
      <c r="O5" s="136"/>
      <c r="P5" s="137">
        <v>3.9</v>
      </c>
      <c r="U5" s="114">
        <v>7.2</v>
      </c>
    </row>
    <row r="6" spans="1:23" s="114" customFormat="1" x14ac:dyDescent="0.25">
      <c r="C6" s="114">
        <v>5.7480000000000002</v>
      </c>
      <c r="D6" s="136"/>
      <c r="E6" s="136"/>
      <c r="F6" s="136"/>
      <c r="G6" s="136"/>
      <c r="H6" s="136"/>
      <c r="I6" s="136"/>
      <c r="J6" s="136"/>
      <c r="K6" s="136"/>
      <c r="L6" s="136">
        <v>27.27272</v>
      </c>
      <c r="M6" s="136"/>
      <c r="N6" s="136"/>
      <c r="O6" s="136"/>
      <c r="P6" s="137"/>
    </row>
    <row r="7" spans="1:23" s="114" customFormat="1" x14ac:dyDescent="0.25">
      <c r="C7" s="114">
        <v>5.7480000000000002</v>
      </c>
      <c r="D7" s="136"/>
      <c r="E7" s="136"/>
      <c r="F7" s="136"/>
      <c r="G7" s="136"/>
      <c r="H7" s="136"/>
      <c r="I7" s="136"/>
      <c r="J7" s="136"/>
      <c r="K7" s="136"/>
      <c r="L7" s="136">
        <v>27.27272</v>
      </c>
      <c r="M7" s="136"/>
      <c r="N7" s="136"/>
      <c r="O7" s="136"/>
      <c r="P7" s="137"/>
    </row>
    <row r="8" spans="1:23" s="114" customFormat="1" x14ac:dyDescent="0.25">
      <c r="C8" s="114">
        <v>5.7480000000000002</v>
      </c>
      <c r="D8" s="136"/>
      <c r="E8" s="136"/>
      <c r="F8" s="136"/>
      <c r="G8" s="136"/>
      <c r="H8" s="136"/>
      <c r="I8" s="136"/>
      <c r="J8" s="136"/>
      <c r="K8" s="136"/>
      <c r="L8" s="136">
        <v>9</v>
      </c>
      <c r="M8" s="136"/>
      <c r="N8" s="136"/>
      <c r="O8" s="136"/>
      <c r="P8" s="137"/>
    </row>
    <row r="9" spans="1:23" s="114" customFormat="1" x14ac:dyDescent="0.25">
      <c r="C9" s="114">
        <v>5.7480000000000002</v>
      </c>
      <c r="D9" s="136"/>
      <c r="E9" s="136"/>
      <c r="F9" s="136"/>
      <c r="G9" s="136"/>
      <c r="H9" s="136"/>
      <c r="I9" s="136"/>
      <c r="J9" s="136"/>
      <c r="K9" s="136"/>
      <c r="L9" s="136">
        <v>27.27272</v>
      </c>
      <c r="M9" s="136"/>
      <c r="N9" s="136"/>
      <c r="O9" s="136"/>
      <c r="P9" s="137"/>
    </row>
    <row r="10" spans="1:23" s="114" customFormat="1" x14ac:dyDescent="0.25">
      <c r="C10" s="114">
        <v>5.7480000000000002</v>
      </c>
      <c r="D10" s="136"/>
      <c r="E10" s="136"/>
      <c r="F10" s="136"/>
      <c r="G10" s="136"/>
      <c r="H10" s="136"/>
      <c r="I10" s="136"/>
      <c r="J10" s="136"/>
      <c r="K10" s="136"/>
      <c r="L10" s="136">
        <v>27.27272</v>
      </c>
      <c r="M10" s="136"/>
      <c r="N10" s="136"/>
      <c r="O10" s="136"/>
      <c r="P10" s="137"/>
    </row>
    <row r="11" spans="1:23" x14ac:dyDescent="0.25"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4"/>
    </row>
    <row r="12" spans="1:23" x14ac:dyDescent="0.25"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4"/>
    </row>
    <row r="13" spans="1:23" x14ac:dyDescent="0.25">
      <c r="C13" s="114">
        <f>SUM(C5:C12)</f>
        <v>34.488</v>
      </c>
      <c r="D13" s="75"/>
      <c r="E13" s="75"/>
      <c r="F13" s="136">
        <f>SUM(F5:F12)</f>
        <v>135</v>
      </c>
      <c r="G13" s="75"/>
      <c r="H13" s="75"/>
      <c r="I13" s="75"/>
      <c r="J13" s="75"/>
      <c r="K13" s="75"/>
      <c r="L13" s="136">
        <f>SUM(L5:L12)</f>
        <v>143.07973999999999</v>
      </c>
      <c r="M13" s="75"/>
      <c r="N13" s="75"/>
      <c r="O13" s="75"/>
      <c r="P13" s="137">
        <f>SUM(P5:P12)</f>
        <v>3.9</v>
      </c>
      <c r="U13" s="114">
        <f>SUM(U5:U12)</f>
        <v>7.2</v>
      </c>
      <c r="W13" s="138">
        <f>SUM(A13:V13)</f>
        <v>323.66773999999992</v>
      </c>
    </row>
    <row r="14" spans="1:23" x14ac:dyDescent="0.25"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4"/>
    </row>
    <row r="15" spans="1:23" x14ac:dyDescent="0.25"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4"/>
    </row>
    <row r="16" spans="1:23" x14ac:dyDescent="0.25"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4"/>
    </row>
    <row r="17" spans="2:16" x14ac:dyDescent="0.25"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4"/>
    </row>
    <row r="18" spans="2:16" x14ac:dyDescent="0.25">
      <c r="D18" s="75"/>
      <c r="E18" s="75"/>
      <c r="F18" s="196"/>
      <c r="G18" s="75"/>
      <c r="H18" s="75"/>
      <c r="I18" s="75"/>
      <c r="J18" s="75"/>
      <c r="K18" s="75"/>
      <c r="L18" s="75"/>
      <c r="M18" s="75"/>
      <c r="N18" s="75"/>
      <c r="O18" s="75"/>
      <c r="P18" s="74"/>
    </row>
    <row r="19" spans="2:16" x14ac:dyDescent="0.25"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4"/>
    </row>
    <row r="20" spans="2:16" x14ac:dyDescent="0.25"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4"/>
    </row>
    <row r="21" spans="2:16" x14ac:dyDescent="0.25"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4"/>
    </row>
    <row r="22" spans="2:16" x14ac:dyDescent="0.25"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4"/>
    </row>
    <row r="23" spans="2:16" x14ac:dyDescent="0.25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4"/>
    </row>
    <row r="24" spans="2:16" ht="15.75" thickBot="1" x14ac:dyDescent="0.3">
      <c r="B24" s="194">
        <v>27.2</v>
      </c>
      <c r="C24" s="195">
        <v>4</v>
      </c>
      <c r="D24" s="195">
        <v>4</v>
      </c>
      <c r="E24" s="195">
        <v>4</v>
      </c>
      <c r="F24" s="194">
        <v>7.2</v>
      </c>
      <c r="G24" s="194">
        <v>4</v>
      </c>
      <c r="H24" s="194">
        <v>4</v>
      </c>
      <c r="I24" s="75"/>
      <c r="J24" s="75"/>
      <c r="K24" s="75"/>
      <c r="L24" s="75"/>
      <c r="M24" s="75"/>
      <c r="N24" s="75"/>
      <c r="O24" s="75"/>
      <c r="P24" s="74"/>
    </row>
    <row r="25" spans="2:16" ht="15.75" thickBot="1" x14ac:dyDescent="0.3">
      <c r="B25" s="194">
        <v>0</v>
      </c>
      <c r="C25" s="195">
        <v>0</v>
      </c>
      <c r="D25" s="195">
        <v>0</v>
      </c>
      <c r="E25" s="195">
        <v>0</v>
      </c>
      <c r="F25" s="194">
        <v>0</v>
      </c>
      <c r="G25" s="194">
        <v>0</v>
      </c>
      <c r="H25" s="194">
        <v>0</v>
      </c>
      <c r="I25" s="75"/>
      <c r="J25" s="75"/>
      <c r="K25" s="75"/>
      <c r="L25" s="75"/>
      <c r="M25" s="75"/>
      <c r="N25" s="75"/>
      <c r="O25" s="75"/>
      <c r="P25" s="74"/>
    </row>
    <row r="26" spans="2:16" ht="15.75" thickBot="1" x14ac:dyDescent="0.3">
      <c r="B26" s="194">
        <v>0</v>
      </c>
      <c r="C26" s="195">
        <v>0</v>
      </c>
      <c r="D26" s="195">
        <v>0</v>
      </c>
      <c r="E26" s="195">
        <v>0</v>
      </c>
      <c r="F26" s="194">
        <v>0</v>
      </c>
      <c r="G26" s="194">
        <v>0</v>
      </c>
      <c r="H26" s="194">
        <v>0</v>
      </c>
      <c r="I26" s="75"/>
      <c r="J26" s="75"/>
      <c r="K26" s="75"/>
      <c r="M26" s="75"/>
      <c r="N26" s="75"/>
      <c r="O26" s="75"/>
      <c r="P26" s="74"/>
    </row>
    <row r="27" spans="2:16" ht="15.75" thickBot="1" x14ac:dyDescent="0.3">
      <c r="B27" s="194">
        <v>0</v>
      </c>
      <c r="C27" s="195">
        <v>0</v>
      </c>
      <c r="D27" s="195">
        <v>0</v>
      </c>
      <c r="E27" s="195">
        <v>0</v>
      </c>
      <c r="F27" s="194">
        <v>0</v>
      </c>
      <c r="G27" s="194">
        <v>0</v>
      </c>
      <c r="H27" s="194">
        <v>0</v>
      </c>
    </row>
    <row r="28" spans="2:16" ht="15.75" thickBot="1" x14ac:dyDescent="0.3">
      <c r="B28" s="194">
        <v>0</v>
      </c>
      <c r="C28" s="195">
        <v>0</v>
      </c>
      <c r="D28" s="195">
        <v>0</v>
      </c>
      <c r="E28" s="195">
        <v>0</v>
      </c>
      <c r="F28" s="194">
        <v>0</v>
      </c>
      <c r="G28" s="194">
        <v>0</v>
      </c>
      <c r="H28" s="194">
        <v>0</v>
      </c>
    </row>
    <row r="29" spans="2:16" ht="15.75" thickBot="1" x14ac:dyDescent="0.3">
      <c r="B29" s="194">
        <v>27.2</v>
      </c>
      <c r="C29" s="195">
        <v>4</v>
      </c>
      <c r="D29" s="195">
        <v>4</v>
      </c>
      <c r="E29" s="195">
        <v>4</v>
      </c>
      <c r="F29" s="194">
        <v>7.2</v>
      </c>
      <c r="G29" s="194">
        <v>4</v>
      </c>
      <c r="H29" s="194">
        <v>4</v>
      </c>
    </row>
    <row r="30" spans="2:16" ht="15.75" thickBot="1" x14ac:dyDescent="0.3">
      <c r="B30" s="194">
        <v>0</v>
      </c>
      <c r="C30" s="195">
        <v>0</v>
      </c>
      <c r="D30" s="195">
        <v>0</v>
      </c>
      <c r="E30" s="195">
        <v>0</v>
      </c>
      <c r="F30" s="194">
        <v>0</v>
      </c>
      <c r="G30" s="194">
        <v>0</v>
      </c>
      <c r="H30" s="194">
        <v>0</v>
      </c>
    </row>
    <row r="31" spans="2:16" ht="15.75" thickBot="1" x14ac:dyDescent="0.3"/>
    <row r="32" spans="2:16" s="140" customFormat="1" ht="15.75" thickBot="1" x14ac:dyDescent="0.3">
      <c r="F32" s="199" t="s">
        <v>126</v>
      </c>
    </row>
    <row r="33" spans="6:6" s="140" customFormat="1" ht="15.75" thickBot="1" x14ac:dyDescent="0.3">
      <c r="F33" s="200">
        <v>0</v>
      </c>
    </row>
    <row r="34" spans="6:6" s="140" customFormat="1" ht="15.75" thickBot="1" x14ac:dyDescent="0.3">
      <c r="F34" s="200">
        <v>0</v>
      </c>
    </row>
    <row r="35" spans="6:6" s="140" customFormat="1" ht="15.75" thickBot="1" x14ac:dyDescent="0.3">
      <c r="F35" s="200">
        <v>0</v>
      </c>
    </row>
    <row r="36" spans="6:6" s="140" customFormat="1" ht="15.75" thickBot="1" x14ac:dyDescent="0.3">
      <c r="F36" s="200">
        <v>0</v>
      </c>
    </row>
    <row r="37" spans="6:6" s="140" customFormat="1" ht="15.75" thickBot="1" x14ac:dyDescent="0.3">
      <c r="F37" s="200">
        <v>6.8</v>
      </c>
    </row>
    <row r="38" spans="6:6" s="140" customFormat="1" ht="15.75" thickBot="1" x14ac:dyDescent="0.3">
      <c r="F38" s="200">
        <v>0</v>
      </c>
    </row>
    <row r="39" spans="6:6" ht="15.75" thickBot="1" x14ac:dyDescent="0.3">
      <c r="F39" s="197">
        <v>0</v>
      </c>
    </row>
    <row r="40" spans="6:6" ht="15.75" thickBot="1" x14ac:dyDescent="0.3">
      <c r="F40" s="198">
        <v>0</v>
      </c>
    </row>
    <row r="41" spans="6:6" ht="15.75" thickBot="1" x14ac:dyDescent="0.3">
      <c r="F41" s="198">
        <v>0</v>
      </c>
    </row>
    <row r="42" spans="6:6" ht="15.75" thickBot="1" x14ac:dyDescent="0.3">
      <c r="F42" s="198">
        <v>0</v>
      </c>
    </row>
    <row r="43" spans="6:6" ht="15.75" thickBot="1" x14ac:dyDescent="0.3">
      <c r="F43" s="198">
        <v>0</v>
      </c>
    </row>
    <row r="44" spans="6:6" ht="15.75" thickBot="1" x14ac:dyDescent="0.3">
      <c r="F44" s="198">
        <v>0</v>
      </c>
    </row>
    <row r="45" spans="6:6" ht="15.75" thickBot="1" x14ac:dyDescent="0.3">
      <c r="F45" s="198">
        <v>0</v>
      </c>
    </row>
    <row r="46" spans="6:6" s="140" customFormat="1" ht="15.75" thickBot="1" x14ac:dyDescent="0.3">
      <c r="F46" s="199">
        <v>74.748000000000005</v>
      </c>
    </row>
    <row r="47" spans="6:6" s="140" customFormat="1" ht="15.75" thickBot="1" x14ac:dyDescent="0.3">
      <c r="F47" s="200">
        <v>0</v>
      </c>
    </row>
    <row r="48" spans="6:6" s="140" customFormat="1" ht="15.75" thickBot="1" x14ac:dyDescent="0.3">
      <c r="F48" s="200">
        <v>0</v>
      </c>
    </row>
    <row r="49" spans="6:6" s="140" customFormat="1" ht="15.75" thickBot="1" x14ac:dyDescent="0.3">
      <c r="F49" s="200">
        <v>0</v>
      </c>
    </row>
    <row r="50" spans="6:6" s="140" customFormat="1" ht="15.75" thickBot="1" x14ac:dyDescent="0.3">
      <c r="F50" s="200">
        <v>0</v>
      </c>
    </row>
    <row r="51" spans="6:6" s="140" customFormat="1" ht="15.75" thickBot="1" x14ac:dyDescent="0.3">
      <c r="F51" s="200">
        <v>74.748000000000005</v>
      </c>
    </row>
    <row r="52" spans="6:6" s="140" customFormat="1" ht="15.75" thickBot="1" x14ac:dyDescent="0.3">
      <c r="F52" s="200">
        <v>0</v>
      </c>
    </row>
    <row r="53" spans="6:6" ht="15.75" thickBot="1" x14ac:dyDescent="0.3">
      <c r="F53" s="197">
        <v>0</v>
      </c>
    </row>
    <row r="54" spans="6:6" ht="15.75" thickBot="1" x14ac:dyDescent="0.3">
      <c r="F54" s="198">
        <v>0</v>
      </c>
    </row>
    <row r="55" spans="6:6" ht="15.75" thickBot="1" x14ac:dyDescent="0.3">
      <c r="F55" s="198">
        <v>0</v>
      </c>
    </row>
    <row r="56" spans="6:6" ht="15.75" thickBot="1" x14ac:dyDescent="0.3">
      <c r="F56" s="198">
        <v>0</v>
      </c>
    </row>
    <row r="57" spans="6:6" ht="15.75" thickBot="1" x14ac:dyDescent="0.3">
      <c r="F57" s="198">
        <v>0</v>
      </c>
    </row>
    <row r="58" spans="6:6" ht="15.75" thickBot="1" x14ac:dyDescent="0.3">
      <c r="F58" s="198">
        <v>0</v>
      </c>
    </row>
    <row r="59" spans="6:6" ht="15.75" thickBot="1" x14ac:dyDescent="0.3">
      <c r="F59" s="198">
        <v>0</v>
      </c>
    </row>
    <row r="60" spans="6:6" s="140" customFormat="1" ht="15.75" thickBot="1" x14ac:dyDescent="0.3">
      <c r="F60" s="199">
        <v>0</v>
      </c>
    </row>
    <row r="61" spans="6:6" s="140" customFormat="1" ht="15.75" thickBot="1" x14ac:dyDescent="0.3">
      <c r="F61" s="200">
        <v>0</v>
      </c>
    </row>
    <row r="62" spans="6:6" s="140" customFormat="1" ht="15.75" thickBot="1" x14ac:dyDescent="0.3">
      <c r="F62" s="200">
        <v>0</v>
      </c>
    </row>
    <row r="63" spans="6:6" s="140" customFormat="1" ht="15.75" thickBot="1" x14ac:dyDescent="0.3">
      <c r="F63" s="200">
        <v>0</v>
      </c>
    </row>
    <row r="64" spans="6:6" s="140" customFormat="1" ht="15.75" thickBot="1" x14ac:dyDescent="0.3">
      <c r="F64" s="200">
        <v>0</v>
      </c>
    </row>
    <row r="65" spans="6:6" s="140" customFormat="1" ht="15.75" thickBot="1" x14ac:dyDescent="0.3">
      <c r="F65" s="200">
        <v>0</v>
      </c>
    </row>
    <row r="66" spans="6:6" s="140" customFormat="1" ht="15.75" thickBot="1" x14ac:dyDescent="0.3">
      <c r="F66" s="200">
        <v>0</v>
      </c>
    </row>
    <row r="67" spans="6:6" ht="15.75" thickBot="1" x14ac:dyDescent="0.3">
      <c r="F67" s="197">
        <v>135</v>
      </c>
    </row>
    <row r="68" spans="6:6" ht="15.75" thickBot="1" x14ac:dyDescent="0.3">
      <c r="F68" s="198">
        <v>0</v>
      </c>
    </row>
    <row r="69" spans="6:6" ht="15.75" thickBot="1" x14ac:dyDescent="0.3">
      <c r="F69" s="198">
        <v>0</v>
      </c>
    </row>
    <row r="70" spans="6:6" ht="15.75" thickBot="1" x14ac:dyDescent="0.3">
      <c r="F70" s="198">
        <v>0</v>
      </c>
    </row>
    <row r="71" spans="6:6" ht="15.75" thickBot="1" x14ac:dyDescent="0.3">
      <c r="F71" s="198">
        <v>0</v>
      </c>
    </row>
    <row r="72" spans="6:6" ht="15.75" thickBot="1" x14ac:dyDescent="0.3">
      <c r="F72" s="198">
        <v>135</v>
      </c>
    </row>
    <row r="73" spans="6:6" ht="15.75" thickBot="1" x14ac:dyDescent="0.3">
      <c r="F73" s="198">
        <v>0</v>
      </c>
    </row>
    <row r="74" spans="6:6" s="140" customFormat="1" ht="15.75" thickBot="1" x14ac:dyDescent="0.3"/>
    <row r="75" spans="6:6" ht="15.75" thickBot="1" x14ac:dyDescent="0.3">
      <c r="F75" s="197">
        <v>1</v>
      </c>
    </row>
    <row r="76" spans="6:6" ht="15.75" thickBot="1" x14ac:dyDescent="0.3">
      <c r="F76" s="198">
        <v>0</v>
      </c>
    </row>
    <row r="77" spans="6:6" ht="15.75" thickBot="1" x14ac:dyDescent="0.3">
      <c r="F77" s="198">
        <v>0</v>
      </c>
    </row>
    <row r="78" spans="6:6" ht="15.75" thickBot="1" x14ac:dyDescent="0.3">
      <c r="F78" s="198">
        <v>0</v>
      </c>
    </row>
    <row r="79" spans="6:6" ht="15.75" thickBot="1" x14ac:dyDescent="0.3">
      <c r="F79" s="198">
        <v>0</v>
      </c>
    </row>
    <row r="80" spans="6:6" ht="15.75" thickBot="1" x14ac:dyDescent="0.3">
      <c r="F80" s="198">
        <v>1</v>
      </c>
    </row>
    <row r="81" spans="6:6" ht="15.75" thickBot="1" x14ac:dyDescent="0.3">
      <c r="F81" s="198">
        <v>0</v>
      </c>
    </row>
    <row r="82" spans="6:6" s="202" customFormat="1" ht="15.75" thickBot="1" x14ac:dyDescent="0.3">
      <c r="F82" s="201">
        <v>42</v>
      </c>
    </row>
    <row r="83" spans="6:6" s="202" customFormat="1" ht="15.75" thickBot="1" x14ac:dyDescent="0.3">
      <c r="F83" s="203">
        <v>0</v>
      </c>
    </row>
    <row r="84" spans="6:6" s="202" customFormat="1" ht="15.75" thickBot="1" x14ac:dyDescent="0.3">
      <c r="F84" s="203">
        <v>0</v>
      </c>
    </row>
    <row r="85" spans="6:6" s="202" customFormat="1" ht="15.75" thickBot="1" x14ac:dyDescent="0.3">
      <c r="F85" s="203">
        <v>0</v>
      </c>
    </row>
    <row r="86" spans="6:6" s="202" customFormat="1" ht="15.75" thickBot="1" x14ac:dyDescent="0.3">
      <c r="F86" s="203">
        <v>0</v>
      </c>
    </row>
    <row r="87" spans="6:6" s="202" customFormat="1" ht="15.75" thickBot="1" x14ac:dyDescent="0.3">
      <c r="F87" s="203">
        <v>42</v>
      </c>
    </row>
    <row r="88" spans="6:6" s="202" customFormat="1" ht="15.75" thickBot="1" x14ac:dyDescent="0.3">
      <c r="F88" s="203">
        <v>0</v>
      </c>
    </row>
    <row r="89" spans="6:6" ht="15.75" thickBot="1" x14ac:dyDescent="0.3">
      <c r="F89" s="197">
        <v>90</v>
      </c>
    </row>
    <row r="90" spans="6:6" ht="15.75" thickBot="1" x14ac:dyDescent="0.3">
      <c r="F90" s="198">
        <v>0</v>
      </c>
    </row>
    <row r="91" spans="6:6" ht="15.75" thickBot="1" x14ac:dyDescent="0.3">
      <c r="F91" s="198">
        <v>0</v>
      </c>
    </row>
    <row r="92" spans="6:6" ht="15.75" thickBot="1" x14ac:dyDescent="0.3">
      <c r="F92" s="198">
        <v>0</v>
      </c>
    </row>
    <row r="93" spans="6:6" ht="15.75" thickBot="1" x14ac:dyDescent="0.3">
      <c r="F93" s="198">
        <v>0</v>
      </c>
    </row>
    <row r="94" spans="6:6" ht="15.75" thickBot="1" x14ac:dyDescent="0.3">
      <c r="F94" s="198">
        <v>90</v>
      </c>
    </row>
    <row r="95" spans="6:6" ht="15.75" thickBot="1" x14ac:dyDescent="0.3">
      <c r="F95" s="198">
        <v>0</v>
      </c>
    </row>
    <row r="96" spans="6:6" s="202" customFormat="1" ht="15.75" thickBot="1" x14ac:dyDescent="0.3">
      <c r="F96" s="201">
        <v>0</v>
      </c>
    </row>
    <row r="97" spans="6:6" s="202" customFormat="1" ht="15.75" thickBot="1" x14ac:dyDescent="0.3">
      <c r="F97" s="203">
        <v>0</v>
      </c>
    </row>
    <row r="98" spans="6:6" s="202" customFormat="1" ht="15.75" thickBot="1" x14ac:dyDescent="0.3">
      <c r="F98" s="203">
        <v>0</v>
      </c>
    </row>
    <row r="99" spans="6:6" s="202" customFormat="1" ht="15.75" thickBot="1" x14ac:dyDescent="0.3">
      <c r="F99" s="203">
        <v>0</v>
      </c>
    </row>
    <row r="100" spans="6:6" s="202" customFormat="1" ht="15.75" thickBot="1" x14ac:dyDescent="0.3">
      <c r="F100" s="203">
        <v>0</v>
      </c>
    </row>
    <row r="101" spans="6:6" s="202" customFormat="1" ht="15.75" thickBot="1" x14ac:dyDescent="0.3">
      <c r="F101" s="203">
        <v>0</v>
      </c>
    </row>
    <row r="102" spans="6:6" s="202" customFormat="1" ht="15.75" thickBot="1" x14ac:dyDescent="0.3">
      <c r="F102" s="203">
        <v>0</v>
      </c>
    </row>
    <row r="105" spans="6:6" s="205" customFormat="1" ht="15.75" thickBot="1" x14ac:dyDescent="0.3">
      <c r="F105" s="204">
        <v>1833.1880000000001</v>
      </c>
    </row>
    <row r="106" spans="6:6" s="205" customFormat="1" ht="15.75" thickBot="1" x14ac:dyDescent="0.3">
      <c r="F106" s="204">
        <v>0</v>
      </c>
    </row>
    <row r="107" spans="6:6" s="205" customFormat="1" ht="15.75" thickBot="1" x14ac:dyDescent="0.3">
      <c r="F107" s="204">
        <v>0</v>
      </c>
    </row>
    <row r="108" spans="6:6" s="205" customFormat="1" ht="15.75" thickBot="1" x14ac:dyDescent="0.3">
      <c r="F108" s="204">
        <v>0</v>
      </c>
    </row>
    <row r="109" spans="6:6" s="205" customFormat="1" ht="15.75" thickBot="1" x14ac:dyDescent="0.3">
      <c r="F109" s="204">
        <v>0</v>
      </c>
    </row>
    <row r="110" spans="6:6" s="205" customFormat="1" ht="15.75" thickBot="1" x14ac:dyDescent="0.3">
      <c r="F110" s="204">
        <v>1833.1880000000001</v>
      </c>
    </row>
    <row r="111" spans="6:6" s="205" customFormat="1" ht="15.75" thickBot="1" x14ac:dyDescent="0.3">
      <c r="F111" s="204">
        <v>0</v>
      </c>
    </row>
    <row r="112" spans="6:6" ht="15.75" thickBot="1" x14ac:dyDescent="0.3">
      <c r="F112" s="194">
        <v>20</v>
      </c>
    </row>
    <row r="113" spans="6:6" ht="15.75" thickBot="1" x14ac:dyDescent="0.3">
      <c r="F113" s="194">
        <v>0</v>
      </c>
    </row>
    <row r="114" spans="6:6" ht="15.75" thickBot="1" x14ac:dyDescent="0.3">
      <c r="F114" s="194">
        <v>0</v>
      </c>
    </row>
    <row r="115" spans="6:6" ht="15.75" thickBot="1" x14ac:dyDescent="0.3">
      <c r="F115" s="194">
        <v>0</v>
      </c>
    </row>
    <row r="116" spans="6:6" ht="15.75" thickBot="1" x14ac:dyDescent="0.3">
      <c r="F116" s="194">
        <v>0</v>
      </c>
    </row>
    <row r="117" spans="6:6" ht="15.75" thickBot="1" x14ac:dyDescent="0.3">
      <c r="F117" s="194">
        <v>20</v>
      </c>
    </row>
    <row r="118" spans="6:6" ht="15.75" thickBot="1" x14ac:dyDescent="0.3">
      <c r="F118" s="194">
        <v>0</v>
      </c>
    </row>
    <row r="119" spans="6:6" ht="15.75" thickBot="1" x14ac:dyDescent="0.3">
      <c r="F119" s="194">
        <v>1545</v>
      </c>
    </row>
    <row r="120" spans="6:6" ht="15.75" thickBot="1" x14ac:dyDescent="0.3">
      <c r="F120" s="194">
        <v>0</v>
      </c>
    </row>
    <row r="121" spans="6:6" ht="15.75" thickBot="1" x14ac:dyDescent="0.3">
      <c r="F121" s="194">
        <v>0</v>
      </c>
    </row>
    <row r="122" spans="6:6" ht="15.75" thickBot="1" x14ac:dyDescent="0.3">
      <c r="F122" s="194">
        <v>0</v>
      </c>
    </row>
    <row r="123" spans="6:6" ht="15.75" thickBot="1" x14ac:dyDescent="0.3">
      <c r="F123" s="194">
        <v>0</v>
      </c>
    </row>
    <row r="124" spans="6:6" ht="15.75" thickBot="1" x14ac:dyDescent="0.3">
      <c r="F124" s="194">
        <v>1545</v>
      </c>
    </row>
    <row r="125" spans="6:6" ht="15.75" thickBot="1" x14ac:dyDescent="0.3">
      <c r="F125" s="194">
        <v>0</v>
      </c>
    </row>
    <row r="126" spans="6:6" ht="15.75" thickBot="1" x14ac:dyDescent="0.3">
      <c r="F126" s="194">
        <v>20</v>
      </c>
    </row>
    <row r="127" spans="6:6" ht="15.75" thickBot="1" x14ac:dyDescent="0.3">
      <c r="F127" s="194">
        <v>0</v>
      </c>
    </row>
    <row r="128" spans="6:6" ht="15.75" thickBot="1" x14ac:dyDescent="0.3">
      <c r="F128" s="194">
        <v>0</v>
      </c>
    </row>
    <row r="129" spans="6:6" ht="15.75" thickBot="1" x14ac:dyDescent="0.3">
      <c r="F129" s="194">
        <v>0</v>
      </c>
    </row>
    <row r="130" spans="6:6" ht="15.75" thickBot="1" x14ac:dyDescent="0.3">
      <c r="F130" s="194">
        <v>0</v>
      </c>
    </row>
    <row r="131" spans="6:6" ht="15.75" thickBot="1" x14ac:dyDescent="0.3">
      <c r="F131" s="194">
        <v>20</v>
      </c>
    </row>
    <row r="132" spans="6:6" ht="15.75" thickBot="1" x14ac:dyDescent="0.3">
      <c r="F132" s="194">
        <v>0</v>
      </c>
    </row>
    <row r="133" spans="6:6" s="205" customFormat="1" ht="15.75" thickBot="1" x14ac:dyDescent="0.3">
      <c r="F133" s="204">
        <v>0</v>
      </c>
    </row>
    <row r="134" spans="6:6" s="205" customFormat="1" ht="15.75" thickBot="1" x14ac:dyDescent="0.3">
      <c r="F134" s="204">
        <v>0</v>
      </c>
    </row>
    <row r="135" spans="6:6" s="205" customFormat="1" ht="15.75" thickBot="1" x14ac:dyDescent="0.3">
      <c r="F135" s="204">
        <v>0</v>
      </c>
    </row>
    <row r="136" spans="6:6" s="205" customFormat="1" ht="15.75" thickBot="1" x14ac:dyDescent="0.3">
      <c r="F136" s="204">
        <v>0</v>
      </c>
    </row>
    <row r="137" spans="6:6" s="205" customFormat="1" ht="15.75" thickBot="1" x14ac:dyDescent="0.3">
      <c r="F137" s="204">
        <v>0</v>
      </c>
    </row>
    <row r="138" spans="6:6" s="205" customFormat="1" ht="15.75" thickBot="1" x14ac:dyDescent="0.3">
      <c r="F138" s="204">
        <v>0</v>
      </c>
    </row>
    <row r="139" spans="6:6" s="205" customFormat="1" ht="15.75" thickBot="1" x14ac:dyDescent="0.3">
      <c r="F139" s="204">
        <v>0</v>
      </c>
    </row>
    <row r="140" spans="6:6" ht="15.75" thickBot="1" x14ac:dyDescent="0.3">
      <c r="F140" s="194">
        <v>85</v>
      </c>
    </row>
    <row r="141" spans="6:6" ht="15.75" thickBot="1" x14ac:dyDescent="0.3">
      <c r="F141" s="194">
        <v>0</v>
      </c>
    </row>
    <row r="142" spans="6:6" ht="15.75" thickBot="1" x14ac:dyDescent="0.3">
      <c r="F142" s="194">
        <v>0</v>
      </c>
    </row>
    <row r="143" spans="6:6" ht="15.75" thickBot="1" x14ac:dyDescent="0.3">
      <c r="F143" s="194">
        <v>0</v>
      </c>
    </row>
    <row r="144" spans="6:6" ht="15.75" thickBot="1" x14ac:dyDescent="0.3">
      <c r="F144" s="194">
        <v>0</v>
      </c>
    </row>
    <row r="145" spans="6:6" ht="15.75" thickBot="1" x14ac:dyDescent="0.3">
      <c r="F145" s="194">
        <v>85</v>
      </c>
    </row>
    <row r="146" spans="6:6" ht="15.75" thickBot="1" x14ac:dyDescent="0.3">
      <c r="F146" s="194">
        <v>0</v>
      </c>
    </row>
    <row r="147" spans="6:6" ht="15.75" thickBot="1" x14ac:dyDescent="0.3">
      <c r="F147" s="194">
        <v>10</v>
      </c>
    </row>
    <row r="148" spans="6:6" ht="15.75" thickBot="1" x14ac:dyDescent="0.3">
      <c r="F148" s="194">
        <v>0</v>
      </c>
    </row>
    <row r="149" spans="6:6" ht="15.75" thickBot="1" x14ac:dyDescent="0.3">
      <c r="F149" s="194">
        <v>0</v>
      </c>
    </row>
    <row r="150" spans="6:6" ht="15.75" thickBot="1" x14ac:dyDescent="0.3">
      <c r="F150" s="194">
        <v>0</v>
      </c>
    </row>
    <row r="151" spans="6:6" ht="15.75" thickBot="1" x14ac:dyDescent="0.3">
      <c r="F151" s="194">
        <v>0</v>
      </c>
    </row>
    <row r="152" spans="6:6" ht="15.75" thickBot="1" x14ac:dyDescent="0.3">
      <c r="F152" s="194">
        <v>10</v>
      </c>
    </row>
    <row r="153" spans="6:6" ht="15.75" thickBot="1" x14ac:dyDescent="0.3">
      <c r="F153" s="194">
        <v>0</v>
      </c>
    </row>
    <row r="154" spans="6:6" ht="15.75" thickBot="1" x14ac:dyDescent="0.3">
      <c r="F154" s="204">
        <v>0</v>
      </c>
    </row>
    <row r="155" spans="6:6" ht="15.75" thickBot="1" x14ac:dyDescent="0.3">
      <c r="F155" s="204">
        <v>0</v>
      </c>
    </row>
    <row r="156" spans="6:6" ht="15.75" thickBot="1" x14ac:dyDescent="0.3">
      <c r="F156" s="204">
        <v>0</v>
      </c>
    </row>
    <row r="157" spans="6:6" ht="15.75" thickBot="1" x14ac:dyDescent="0.3">
      <c r="F157" s="204">
        <v>0</v>
      </c>
    </row>
    <row r="158" spans="6:6" ht="15.75" thickBot="1" x14ac:dyDescent="0.3">
      <c r="F158" s="204">
        <v>0</v>
      </c>
    </row>
    <row r="159" spans="6:6" ht="15.75" thickBot="1" x14ac:dyDescent="0.3">
      <c r="F159" s="204">
        <v>0</v>
      </c>
    </row>
    <row r="160" spans="6:6" ht="15.75" thickBot="1" x14ac:dyDescent="0.3">
      <c r="F160" s="204">
        <v>0</v>
      </c>
    </row>
    <row r="161" spans="6:6" ht="15.75" thickBot="1" x14ac:dyDescent="0.3">
      <c r="F161" s="194">
        <v>138.18799999999999</v>
      </c>
    </row>
    <row r="162" spans="6:6" ht="15.75" thickBot="1" x14ac:dyDescent="0.3">
      <c r="F162" s="194">
        <v>0</v>
      </c>
    </row>
    <row r="163" spans="6:6" ht="15.75" thickBot="1" x14ac:dyDescent="0.3">
      <c r="F163" s="194">
        <v>0</v>
      </c>
    </row>
    <row r="164" spans="6:6" ht="15.75" thickBot="1" x14ac:dyDescent="0.3">
      <c r="F164" s="194">
        <v>0</v>
      </c>
    </row>
    <row r="165" spans="6:6" ht="15.75" thickBot="1" x14ac:dyDescent="0.3">
      <c r="F165" s="194">
        <v>0</v>
      </c>
    </row>
    <row r="166" spans="6:6" ht="15.75" thickBot="1" x14ac:dyDescent="0.3">
      <c r="F166" s="194">
        <v>138.18799999999999</v>
      </c>
    </row>
    <row r="167" spans="6:6" x14ac:dyDescent="0.25">
      <c r="F167" s="206">
        <v>0</v>
      </c>
    </row>
    <row r="168" spans="6:6" ht="15.75" thickBot="1" x14ac:dyDescent="0.3">
      <c r="F168" s="204">
        <v>15</v>
      </c>
    </row>
    <row r="169" spans="6:6" ht="15.75" thickBot="1" x14ac:dyDescent="0.3">
      <c r="F169" s="204">
        <v>0</v>
      </c>
    </row>
    <row r="170" spans="6:6" ht="15.75" thickBot="1" x14ac:dyDescent="0.3">
      <c r="F170" s="204">
        <v>0</v>
      </c>
    </row>
    <row r="171" spans="6:6" ht="15.75" thickBot="1" x14ac:dyDescent="0.3">
      <c r="F171" s="204">
        <v>0</v>
      </c>
    </row>
    <row r="172" spans="6:6" ht="15.75" thickBot="1" x14ac:dyDescent="0.3">
      <c r="F172" s="204">
        <v>0</v>
      </c>
    </row>
    <row r="173" spans="6:6" ht="15.75" thickBot="1" x14ac:dyDescent="0.3">
      <c r="F173" s="204">
        <v>15</v>
      </c>
    </row>
    <row r="174" spans="6:6" ht="15.75" thickBot="1" x14ac:dyDescent="0.3">
      <c r="F174" s="204">
        <v>0</v>
      </c>
    </row>
    <row r="177" spans="2:10" x14ac:dyDescent="0.25">
      <c r="F177">
        <f>F173+F166+F159+F152+F145+F138+F131+F124+F117+F101+F94+F87+F80+F72+F65+F58+F51+F44+F37+F29</f>
        <v>2189.9360000000001</v>
      </c>
    </row>
    <row r="182" spans="2:10" ht="15.75" thickBot="1" x14ac:dyDescent="0.3">
      <c r="B182" s="207">
        <v>819.62199999999996</v>
      </c>
      <c r="C182" s="207">
        <v>697.1</v>
      </c>
      <c r="D182" s="207">
        <v>542.87800000000004</v>
      </c>
      <c r="E182" s="207">
        <v>2189.9360000000001</v>
      </c>
      <c r="F182" s="207">
        <v>594</v>
      </c>
      <c r="G182" s="207">
        <v>404</v>
      </c>
      <c r="H182">
        <f t="shared" ref="H182:H187" si="0">SUM(B182:G182)</f>
        <v>5247.5360000000001</v>
      </c>
      <c r="J182" s="207">
        <v>5247.5360000000001</v>
      </c>
    </row>
    <row r="183" spans="2:10" ht="15.75" thickBot="1" x14ac:dyDescent="0.3">
      <c r="B183" s="194">
        <v>0</v>
      </c>
      <c r="C183" s="194">
        <v>0</v>
      </c>
      <c r="D183" s="194">
        <v>0</v>
      </c>
      <c r="E183" s="194">
        <v>0</v>
      </c>
      <c r="F183" s="194">
        <v>0</v>
      </c>
      <c r="G183" s="194">
        <v>0</v>
      </c>
      <c r="H183">
        <f t="shared" si="0"/>
        <v>0</v>
      </c>
      <c r="J183" s="194">
        <v>0</v>
      </c>
    </row>
    <row r="184" spans="2:10" ht="15.75" thickBot="1" x14ac:dyDescent="0.3">
      <c r="B184" s="198">
        <v>49.7</v>
      </c>
      <c r="C184" s="194">
        <v>93.9</v>
      </c>
      <c r="D184" s="194">
        <v>0</v>
      </c>
      <c r="E184" s="194">
        <v>0</v>
      </c>
      <c r="F184" s="194">
        <v>0</v>
      </c>
      <c r="G184" s="194">
        <v>0</v>
      </c>
      <c r="H184">
        <f t="shared" si="0"/>
        <v>143.60000000000002</v>
      </c>
      <c r="J184" s="198">
        <v>143.6</v>
      </c>
    </row>
    <row r="185" spans="2:10" ht="15.75" thickBot="1" x14ac:dyDescent="0.3">
      <c r="B185" s="198">
        <v>0</v>
      </c>
      <c r="C185" s="194">
        <v>0</v>
      </c>
      <c r="D185" s="194">
        <v>0</v>
      </c>
      <c r="E185" s="194">
        <v>0</v>
      </c>
      <c r="F185" s="194">
        <v>0</v>
      </c>
      <c r="G185" s="194">
        <v>0</v>
      </c>
      <c r="H185">
        <f t="shared" si="0"/>
        <v>0</v>
      </c>
      <c r="J185" s="198">
        <v>0</v>
      </c>
    </row>
    <row r="186" spans="2:10" ht="15.75" thickBot="1" x14ac:dyDescent="0.3">
      <c r="B186" s="198">
        <v>0</v>
      </c>
      <c r="C186" s="194">
        <v>0</v>
      </c>
      <c r="D186" s="194">
        <v>0</v>
      </c>
      <c r="E186" s="194">
        <v>0</v>
      </c>
      <c r="F186" s="194">
        <v>0</v>
      </c>
      <c r="G186" s="194">
        <v>0</v>
      </c>
      <c r="H186">
        <f t="shared" si="0"/>
        <v>0</v>
      </c>
      <c r="J186" s="198">
        <v>0</v>
      </c>
    </row>
    <row r="187" spans="2:10" ht="15.75" thickBot="1" x14ac:dyDescent="0.3">
      <c r="B187" s="208">
        <v>769.92200000000003</v>
      </c>
      <c r="C187" s="207">
        <v>603.20000000000005</v>
      </c>
      <c r="D187" s="207">
        <v>542.87800000000004</v>
      </c>
      <c r="E187" s="207">
        <v>2189.9360000000001</v>
      </c>
      <c r="F187" s="207">
        <v>594</v>
      </c>
      <c r="G187" s="207">
        <v>404</v>
      </c>
      <c r="H187">
        <f t="shared" si="0"/>
        <v>5103.9359999999997</v>
      </c>
      <c r="J187" s="208">
        <v>5103.9359999999997</v>
      </c>
    </row>
    <row r="188" spans="2:10" ht="15.75" thickBot="1" x14ac:dyDescent="0.3">
      <c r="J188" s="198">
        <v>0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8"/>
  <sheetViews>
    <sheetView workbookViewId="0">
      <selection activeCell="D3" sqref="D3:H3"/>
    </sheetView>
  </sheetViews>
  <sheetFormatPr defaultRowHeight="15" x14ac:dyDescent="0.25"/>
  <cols>
    <col min="8" max="8" width="10.5703125" bestFit="1" customWidth="1"/>
    <col min="9" max="9" width="10.140625" bestFit="1" customWidth="1"/>
    <col min="12" max="12" width="10.5703125" bestFit="1" customWidth="1"/>
    <col min="14" max="14" width="13.7109375" bestFit="1" customWidth="1"/>
  </cols>
  <sheetData>
    <row r="2" spans="3:10" ht="15.75" thickBot="1" x14ac:dyDescent="0.3">
      <c r="D2" s="213">
        <v>315.39999999999998</v>
      </c>
      <c r="E2" s="213">
        <v>300</v>
      </c>
      <c r="F2" s="213">
        <v>299.98599999999999</v>
      </c>
      <c r="G2" s="214">
        <v>1556.1662899999999</v>
      </c>
      <c r="H2" s="214">
        <v>300</v>
      </c>
      <c r="I2" s="214">
        <v>200</v>
      </c>
      <c r="J2">
        <f>SUM(D2:I2)</f>
        <v>2971.5522899999996</v>
      </c>
    </row>
    <row r="3" spans="3:10" x14ac:dyDescent="0.25">
      <c r="D3">
        <v>27272.720000000001</v>
      </c>
      <c r="E3">
        <v>27272.720000000001</v>
      </c>
      <c r="F3">
        <v>27272.720000000001</v>
      </c>
      <c r="G3">
        <v>27272.720000000001</v>
      </c>
      <c r="H3">
        <f>SUM(D3:G3)</f>
        <v>109090.88</v>
      </c>
    </row>
    <row r="8" spans="3:10" x14ac:dyDescent="0.25">
      <c r="C8" s="313" t="s">
        <v>127</v>
      </c>
      <c r="D8" s="313"/>
      <c r="E8">
        <v>5748</v>
      </c>
      <c r="F8">
        <v>5748</v>
      </c>
      <c r="G8">
        <v>5748</v>
      </c>
      <c r="H8" s="210">
        <f>SUM(E8:G8)</f>
        <v>17244</v>
      </c>
    </row>
    <row r="9" spans="3:10" x14ac:dyDescent="0.25">
      <c r="C9" s="313" t="s">
        <v>128</v>
      </c>
      <c r="D9" s="313"/>
      <c r="E9" s="210">
        <v>6350</v>
      </c>
      <c r="H9">
        <f t="shared" ref="H9:H16" si="0">SUM(E9:G9)</f>
        <v>6350</v>
      </c>
    </row>
    <row r="10" spans="3:10" x14ac:dyDescent="0.25">
      <c r="C10" s="312" t="s">
        <v>129</v>
      </c>
      <c r="D10" s="312"/>
      <c r="E10" s="210">
        <v>450</v>
      </c>
      <c r="F10">
        <v>10000</v>
      </c>
      <c r="H10">
        <f t="shared" si="0"/>
        <v>10450</v>
      </c>
    </row>
    <row r="11" spans="3:10" x14ac:dyDescent="0.25">
      <c r="C11" s="312" t="s">
        <v>130</v>
      </c>
      <c r="D11" s="312"/>
      <c r="E11">
        <v>90000</v>
      </c>
      <c r="H11" s="210">
        <f t="shared" si="0"/>
        <v>90000</v>
      </c>
    </row>
    <row r="12" spans="3:10" x14ac:dyDescent="0.25">
      <c r="C12" s="312" t="s">
        <v>131</v>
      </c>
      <c r="D12" s="312"/>
      <c r="E12">
        <v>27272.720000000001</v>
      </c>
      <c r="F12">
        <v>27272.720000000001</v>
      </c>
      <c r="G12">
        <v>27272.720000000001</v>
      </c>
      <c r="H12" s="210">
        <f t="shared" si="0"/>
        <v>81818.16</v>
      </c>
    </row>
    <row r="13" spans="3:10" x14ac:dyDescent="0.25">
      <c r="C13" s="312" t="s">
        <v>132</v>
      </c>
      <c r="D13" s="312"/>
      <c r="E13">
        <v>82704.84</v>
      </c>
      <c r="H13">
        <f t="shared" si="0"/>
        <v>82704.84</v>
      </c>
    </row>
    <row r="14" spans="3:10" x14ac:dyDescent="0.25">
      <c r="C14" s="312" t="s">
        <v>133</v>
      </c>
      <c r="D14" s="312"/>
      <c r="E14">
        <v>1030500</v>
      </c>
      <c r="H14" s="210">
        <f t="shared" si="0"/>
        <v>1030500</v>
      </c>
    </row>
    <row r="15" spans="3:10" x14ac:dyDescent="0.25">
      <c r="C15" s="312" t="s">
        <v>134</v>
      </c>
      <c r="D15" s="312"/>
      <c r="E15">
        <v>20000</v>
      </c>
      <c r="H15" s="210">
        <f t="shared" si="0"/>
        <v>20000</v>
      </c>
    </row>
    <row r="16" spans="3:10" x14ac:dyDescent="0.25">
      <c r="C16" s="312" t="s">
        <v>135</v>
      </c>
      <c r="D16" s="312"/>
      <c r="E16">
        <v>90000</v>
      </c>
      <c r="H16" s="210">
        <f t="shared" si="0"/>
        <v>90000</v>
      </c>
    </row>
    <row r="17" spans="4:14" x14ac:dyDescent="0.25">
      <c r="H17" s="209">
        <f>SUM(H8:H16)</f>
        <v>1429067</v>
      </c>
      <c r="I17">
        <v>323668</v>
      </c>
      <c r="L17" s="209">
        <f>H17+I17</f>
        <v>1752735</v>
      </c>
    </row>
    <row r="18" spans="4:14" x14ac:dyDescent="0.25">
      <c r="H18" t="s">
        <v>146</v>
      </c>
      <c r="I18" t="s">
        <v>147</v>
      </c>
      <c r="L18" t="s">
        <v>144</v>
      </c>
    </row>
    <row r="23" spans="4:14" x14ac:dyDescent="0.25">
      <c r="D23" s="211" t="s">
        <v>141</v>
      </c>
      <c r="E23" s="210"/>
      <c r="F23" s="210"/>
      <c r="I23" t="s">
        <v>145</v>
      </c>
      <c r="J23" s="210">
        <v>54545.440000000002</v>
      </c>
      <c r="K23" s="210">
        <v>1030500</v>
      </c>
      <c r="L23" s="210">
        <v>90000</v>
      </c>
      <c r="M23">
        <f>SUM(J23:L23)</f>
        <v>1175045.44</v>
      </c>
    </row>
    <row r="24" spans="4:14" x14ac:dyDescent="0.25">
      <c r="D24" t="s">
        <v>62</v>
      </c>
      <c r="E24" s="210">
        <v>17244</v>
      </c>
      <c r="G24">
        <f t="shared" ref="G24:G27" si="1">SUM(E24:F24)</f>
        <v>17244</v>
      </c>
      <c r="I24" s="211" t="s">
        <v>148</v>
      </c>
      <c r="M24">
        <v>20000</v>
      </c>
    </row>
    <row r="25" spans="4:14" x14ac:dyDescent="0.25">
      <c r="G25">
        <f t="shared" si="1"/>
        <v>0</v>
      </c>
      <c r="I25" s="211" t="s">
        <v>149</v>
      </c>
      <c r="M25">
        <v>3900</v>
      </c>
    </row>
    <row r="26" spans="4:14" x14ac:dyDescent="0.25">
      <c r="D26" t="s">
        <v>142</v>
      </c>
      <c r="E26" s="210">
        <v>17244</v>
      </c>
      <c r="G26">
        <f t="shared" si="1"/>
        <v>17244</v>
      </c>
      <c r="I26" t="s">
        <v>150</v>
      </c>
      <c r="M26">
        <v>82704.84</v>
      </c>
    </row>
    <row r="27" spans="4:14" x14ac:dyDescent="0.25">
      <c r="D27" t="s">
        <v>143</v>
      </c>
      <c r="E27" s="210">
        <v>90000</v>
      </c>
      <c r="G27">
        <f t="shared" si="1"/>
        <v>90000</v>
      </c>
      <c r="I27" t="s">
        <v>144</v>
      </c>
      <c r="M27">
        <f>SUM(M23:M26)</f>
        <v>1281650.28</v>
      </c>
      <c r="N27" s="212">
        <f>M27+146980</f>
        <v>1428630.28</v>
      </c>
    </row>
    <row r="28" spans="4:14" x14ac:dyDescent="0.25">
      <c r="D28" t="s">
        <v>144</v>
      </c>
      <c r="G28">
        <f>SUM(G23:G27)</f>
        <v>124488</v>
      </c>
    </row>
  </sheetData>
  <mergeCells count="9">
    <mergeCell ref="C14:D14"/>
    <mergeCell ref="C15:D15"/>
    <mergeCell ref="C16:D16"/>
    <mergeCell ref="C8:D8"/>
    <mergeCell ref="C9:D9"/>
    <mergeCell ref="C10:D10"/>
    <mergeCell ref="C11:D11"/>
    <mergeCell ref="C12:D12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деньги</vt:lpstr>
      <vt:lpstr>2 квартал 2017</vt:lpstr>
      <vt:lpstr>Лист1</vt:lpstr>
      <vt:lpstr>Лист2</vt:lpstr>
      <vt:lpstr>'2 квартал 2017'!Заголовки_для_печати</vt:lpstr>
      <vt:lpstr>'2 квартал 2017'!Область_печати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2018-03-05T12:21:04Z</cp:lastPrinted>
  <dcterms:created xsi:type="dcterms:W3CDTF">2015-02-06T09:10:50Z</dcterms:created>
  <dcterms:modified xsi:type="dcterms:W3CDTF">2018-03-05T12:31:38Z</dcterms:modified>
</cp:coreProperties>
</file>