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 activeTab="1"/>
  </bookViews>
  <sheets>
    <sheet name="деньги" sheetId="3" r:id="rId1"/>
    <sheet name="с 2015 Отчет об исполнении" sheetId="1" r:id="rId2"/>
    <sheet name="Лист1" sheetId="4" r:id="rId3"/>
  </sheets>
  <definedNames>
    <definedName name="_xlnm.Print_Titles" localSheetId="1">'с 2015 Отчет об исполнении'!$13:$15</definedName>
    <definedName name="_xlnm.Print_Area" localSheetId="1">'с 2015 Отчет об исполнении'!$A$1:$O$230</definedName>
  </definedNames>
  <calcPr calcId="145621"/>
</workbook>
</file>

<file path=xl/calcChain.xml><?xml version="1.0" encoding="utf-8"?>
<calcChain xmlns="http://schemas.openxmlformats.org/spreadsheetml/2006/main">
  <c r="F168" i="1" l="1"/>
  <c r="F177" i="1"/>
  <c r="F172" i="1" s="1"/>
  <c r="F204" i="1" s="1"/>
  <c r="F209" i="1"/>
  <c r="I99" i="1"/>
  <c r="I47" i="1"/>
  <c r="I115" i="1"/>
  <c r="I120" i="1"/>
  <c r="I107" i="1"/>
  <c r="I112" i="1"/>
  <c r="I72" i="1"/>
  <c r="J72" i="1" s="1"/>
  <c r="I39" i="1"/>
  <c r="J39" i="1" s="1"/>
  <c r="C13" i="3"/>
  <c r="D13" i="3"/>
  <c r="E13" i="3"/>
  <c r="F13" i="3"/>
  <c r="G13" i="3"/>
  <c r="H13" i="3"/>
  <c r="I13" i="3"/>
  <c r="J13" i="3"/>
  <c r="K13" i="3"/>
  <c r="L13" i="3"/>
  <c r="B13" i="3"/>
  <c r="S13" i="3" s="1"/>
  <c r="H26" i="1"/>
  <c r="H39" i="1"/>
  <c r="G97" i="1"/>
  <c r="G107" i="1"/>
  <c r="F97" i="1"/>
  <c r="F155" i="1"/>
  <c r="F147" i="1"/>
  <c r="F139" i="1"/>
  <c r="M147" i="1"/>
  <c r="K147" i="1"/>
  <c r="I147" i="1"/>
  <c r="G147" i="1"/>
  <c r="G168" i="1"/>
  <c r="H168" i="1" s="1"/>
  <c r="I168" i="1"/>
  <c r="J168" i="1" s="1"/>
  <c r="K168" i="1"/>
  <c r="L168" i="1" s="1"/>
  <c r="M168" i="1"/>
  <c r="N168" i="1" s="1"/>
  <c r="F131" i="1"/>
  <c r="F123" i="1"/>
  <c r="F115" i="1"/>
  <c r="F99" i="1"/>
  <c r="M99" i="1"/>
  <c r="K99" i="1"/>
  <c r="G99" i="1"/>
  <c r="K88" i="1"/>
  <c r="M42" i="1"/>
  <c r="I86" i="1"/>
  <c r="G86" i="1"/>
  <c r="G85" i="1"/>
  <c r="M50" i="1"/>
  <c r="K57" i="1"/>
  <c r="K50" i="1"/>
  <c r="F57" i="1"/>
  <c r="N57" i="1" s="1"/>
  <c r="F75" i="1"/>
  <c r="F67" i="1"/>
  <c r="F59" i="1"/>
  <c r="G42" i="1"/>
  <c r="K24" i="1"/>
  <c r="F24" i="1"/>
  <c r="N24" i="1" s="1"/>
  <c r="N19" i="1" s="1"/>
  <c r="F42" i="1"/>
  <c r="M155" i="1"/>
  <c r="K155" i="1"/>
  <c r="I155" i="1"/>
  <c r="G155" i="1"/>
  <c r="H112" i="1"/>
  <c r="F88" i="1"/>
  <c r="L31" i="1"/>
  <c r="N112" i="1"/>
  <c r="L120" i="1"/>
  <c r="M172" i="1"/>
  <c r="M204" i="1" s="1"/>
  <c r="K172" i="1"/>
  <c r="I172" i="1"/>
  <c r="I204" i="1" s="1"/>
  <c r="G172" i="1"/>
  <c r="G204" i="1" s="1"/>
  <c r="M139" i="1"/>
  <c r="M133" i="1" s="1"/>
  <c r="M131" i="1" s="1"/>
  <c r="K139" i="1"/>
  <c r="K133" i="1" s="1"/>
  <c r="K131" i="1" s="1"/>
  <c r="I139" i="1"/>
  <c r="I133" i="1" s="1"/>
  <c r="I131" i="1" s="1"/>
  <c r="G139" i="1"/>
  <c r="G133" i="1" s="1"/>
  <c r="G131" i="1" s="1"/>
  <c r="H131" i="1" s="1"/>
  <c r="M123" i="1"/>
  <c r="K123" i="1"/>
  <c r="I123" i="1"/>
  <c r="G123" i="1"/>
  <c r="G115" i="1"/>
  <c r="I75" i="1"/>
  <c r="M34" i="1"/>
  <c r="K34" i="1"/>
  <c r="G34" i="1"/>
  <c r="G19" i="1" s="1"/>
  <c r="K26" i="1"/>
  <c r="J120" i="1"/>
  <c r="C6" i="3"/>
  <c r="K6" i="3"/>
  <c r="IV6" i="3" s="1"/>
  <c r="G95" i="1"/>
  <c r="I95" i="1"/>
  <c r="K95" i="1"/>
  <c r="M95" i="1"/>
  <c r="F95" i="1"/>
  <c r="F86" i="1"/>
  <c r="G64" i="1"/>
  <c r="G59" i="1" s="1"/>
  <c r="I53" i="1"/>
  <c r="G53" i="1"/>
  <c r="M88" i="1"/>
  <c r="E26" i="4"/>
  <c r="G80" i="1"/>
  <c r="G88" i="1" s="1"/>
  <c r="G216" i="1" s="1"/>
  <c r="F34" i="1"/>
  <c r="F107" i="1"/>
  <c r="N107" i="1" s="1"/>
  <c r="J177" i="1"/>
  <c r="J209" i="1"/>
  <c r="J188" i="1"/>
  <c r="J193" i="1"/>
  <c r="J136" i="1"/>
  <c r="J26" i="1"/>
  <c r="IV2" i="3"/>
  <c r="IV3" i="3"/>
  <c r="IV4" i="3"/>
  <c r="IV5" i="3"/>
  <c r="IV7" i="3"/>
  <c r="IV8" i="3"/>
  <c r="IV9" i="3"/>
  <c r="IV10" i="3"/>
  <c r="IV11" i="3"/>
  <c r="IV12" i="3"/>
  <c r="IV20" i="3"/>
  <c r="G206" i="1"/>
  <c r="G207" i="1"/>
  <c r="G208" i="1"/>
  <c r="G210" i="1"/>
  <c r="H47" i="1"/>
  <c r="M86" i="1"/>
  <c r="K86" i="1"/>
  <c r="N47" i="1"/>
  <c r="L172" i="1" l="1"/>
  <c r="J204" i="1"/>
  <c r="H42" i="1"/>
  <c r="F50" i="1"/>
  <c r="N50" i="1" s="1"/>
  <c r="I67" i="1"/>
  <c r="I50" i="1" s="1"/>
  <c r="J50" i="1" s="1"/>
  <c r="L57" i="1"/>
  <c r="L50" i="1"/>
  <c r="J67" i="1"/>
  <c r="J115" i="1"/>
  <c r="F92" i="1"/>
  <c r="H34" i="1"/>
  <c r="IV13" i="3"/>
  <c r="I24" i="1"/>
  <c r="J24" i="1" s="1"/>
  <c r="I57" i="1"/>
  <c r="I34" i="1"/>
  <c r="F163" i="1"/>
  <c r="F211" i="1" s="1"/>
  <c r="H97" i="1"/>
  <c r="M163" i="1"/>
  <c r="M97" i="1" s="1"/>
  <c r="N97" i="1" s="1"/>
  <c r="K163" i="1"/>
  <c r="I163" i="1"/>
  <c r="J163" i="1" s="1"/>
  <c r="G163" i="1"/>
  <c r="N42" i="1"/>
  <c r="F19" i="1"/>
  <c r="F83" i="1" s="1"/>
  <c r="G57" i="1"/>
  <c r="I88" i="1"/>
  <c r="J88" i="1" s="1"/>
  <c r="M83" i="1"/>
  <c r="G24" i="1"/>
  <c r="H24" i="1" s="1"/>
  <c r="J57" i="1"/>
  <c r="I97" i="1"/>
  <c r="J131" i="1"/>
  <c r="H107" i="1"/>
  <c r="I42" i="1"/>
  <c r="J42" i="1" s="1"/>
  <c r="J47" i="1"/>
  <c r="F216" i="1"/>
  <c r="N216" i="1" s="1"/>
  <c r="N88" i="1"/>
  <c r="G92" i="1"/>
  <c r="J112" i="1"/>
  <c r="I92" i="1"/>
  <c r="M92" i="1"/>
  <c r="N92" i="1" s="1"/>
  <c r="K204" i="1"/>
  <c r="L204" i="1" s="1"/>
  <c r="J107" i="1"/>
  <c r="G75" i="1"/>
  <c r="L88" i="1"/>
  <c r="K42" i="1"/>
  <c r="L47" i="1"/>
  <c r="H57" i="1"/>
  <c r="H163" i="1" l="1"/>
  <c r="L163" i="1"/>
  <c r="I26" i="1"/>
  <c r="I83" i="1" s="1"/>
  <c r="I216" i="1" s="1"/>
  <c r="J216" i="1" s="1"/>
  <c r="J34" i="1"/>
  <c r="H19" i="1"/>
  <c r="N163" i="1"/>
  <c r="N83" i="1"/>
  <c r="K19" i="1"/>
  <c r="K83" i="1"/>
  <c r="L83" i="1" s="1"/>
  <c r="G83" i="1"/>
  <c r="H83" i="1" s="1"/>
  <c r="G50" i="1"/>
  <c r="H50" i="1" s="1"/>
  <c r="I19" i="1"/>
  <c r="H92" i="1"/>
  <c r="J19" i="1"/>
  <c r="L112" i="1"/>
  <c r="L107" i="1"/>
  <c r="M234" i="1"/>
  <c r="H88" i="1"/>
  <c r="H216" i="1"/>
  <c r="N211" i="1"/>
  <c r="J97" i="1"/>
  <c r="L42" i="1"/>
  <c r="J83" i="1" l="1"/>
  <c r="I211" i="1"/>
  <c r="J211" i="1" s="1"/>
  <c r="K92" i="1"/>
  <c r="K97" i="1"/>
  <c r="G211" i="1"/>
  <c r="H211" i="1" s="1"/>
  <c r="K211" i="1" l="1"/>
  <c r="K216" i="1"/>
  <c r="L216" i="1" s="1"/>
  <c r="L97" i="1"/>
</calcChain>
</file>

<file path=xl/sharedStrings.xml><?xml version="1.0" encoding="utf-8"?>
<sst xmlns="http://schemas.openxmlformats.org/spreadsheetml/2006/main" count="339" uniqueCount="143">
  <si>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</si>
  <si>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</si>
  <si>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</si>
  <si>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</si>
  <si>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</si>
  <si>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</si>
  <si>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</si>
  <si>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</si>
  <si>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</si>
  <si>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</si>
  <si>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</si>
  <si>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</si>
  <si>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</si>
  <si>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</si>
  <si>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</si>
  <si>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</si>
  <si>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</si>
  <si>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</si>
  <si>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</si>
  <si>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</si>
  <si>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</si>
  <si>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</si>
  <si>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</si>
  <si>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</si>
  <si>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</si>
  <si>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Осуществление через СМИ информационных сообщений, трансляцию видеорепортажей, публикацию статей и заметок, с целью предупреждения чрез-вычайных ситуаций, изготов-ление памяток, листовок</t>
  </si>
  <si>
    <t>Приобретение и установка информационных аншлагов</t>
  </si>
  <si>
    <t xml:space="preserve">Содержание и ремонт наружных источников противопожарного водоснабжения на территории поселения 
пожарно-технического 
оборудования и запасных частей к ним
</t>
  </si>
  <si>
    <t>3.1.</t>
  </si>
  <si>
    <t>Изготовление, приобретение плакатов, буклетов, памяток и рекомендаций для учреждений, предприятий, организаций, расположенных на территории городского поселения по анти-террористической тематике</t>
  </si>
  <si>
    <t>июнь</t>
  </si>
  <si>
    <t>май-сентябрь</t>
  </si>
  <si>
    <t>январь-декабрь</t>
  </si>
  <si>
    <t>Итого по подпрограмме 3</t>
  </si>
  <si>
    <t>июнь-сентябрь</t>
  </si>
  <si>
    <t>июнь-ноябрь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</si>
  <si>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</si>
  <si>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</si>
  <si>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</si>
  <si>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</si>
  <si>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</si>
  <si>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</si>
  <si>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</si>
  <si>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</si>
  <si>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</si>
  <si>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</si>
  <si>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 xml:space="preserve">Оплата работы дежурных спасателей на период купального сезона </t>
  </si>
  <si>
    <t>1.2.1</t>
  </si>
  <si>
    <t>1.2.2</t>
  </si>
  <si>
    <t>1.2.3</t>
  </si>
  <si>
    <t>1.2.4</t>
  </si>
  <si>
    <t>1.1.1</t>
  </si>
  <si>
    <t>1.1.2.</t>
  </si>
  <si>
    <t>1.1.3.</t>
  </si>
  <si>
    <t>1.1</t>
  </si>
  <si>
    <t>Повышение уровня защиты граждан от чрезвычайных ситуаций природного и техногенного характера</t>
  </si>
  <si>
    <t>1.2</t>
  </si>
  <si>
    <t>Организация и осуществление мероприятий по безопасности людей на водных объектах</t>
  </si>
  <si>
    <t>1.1.2</t>
  </si>
  <si>
    <t>1.1.3</t>
  </si>
  <si>
    <t>1.1.4</t>
  </si>
  <si>
    <t>1.1.5</t>
  </si>
  <si>
    <t>2.1.2</t>
  </si>
  <si>
    <t>2.1.3</t>
  </si>
  <si>
    <t>2.1.4</t>
  </si>
  <si>
    <t>2.1.5</t>
  </si>
  <si>
    <t>2.1.6</t>
  </si>
  <si>
    <t>2.1.1</t>
  </si>
  <si>
    <t>3.1.1</t>
  </si>
  <si>
    <t>3.1.2</t>
  </si>
  <si>
    <t>3.1.3</t>
  </si>
  <si>
    <t>2.1</t>
  </si>
  <si>
    <t>Осуществление  профилактических мер антитеррористической и  антиэкстремистской направленности.</t>
  </si>
  <si>
    <t xml:space="preserve">Создание и содержание минерализованных полос
</t>
  </si>
  <si>
    <t>Мероприятия не предусматривают финансирование</t>
  </si>
  <si>
    <t>Обслуживание систем оповещения (сирены С-40)</t>
  </si>
  <si>
    <t>без финансирования</t>
  </si>
  <si>
    <t>Начальник службы по делам ГО,ЧС и ПБ</t>
  </si>
  <si>
    <t>Д.И. Ковпака     51-033</t>
  </si>
  <si>
    <t>Всего по подпрограмме 3:</t>
  </si>
  <si>
    <t>2.1.7</t>
  </si>
  <si>
    <t>Техническое обслуживание проти-вопожарной насосной станции</t>
  </si>
  <si>
    <t>изготовление печатной продукции   запланирована в 3-м квартале 2017 года.</t>
  </si>
  <si>
    <t>_«Защита населения и территории городского поселения Новоаганск от чрезвычайных ситуаций, обеспечение безопасности на 2018 - 2020 годы»</t>
  </si>
  <si>
    <t xml:space="preserve">Программа утверждена постановлением администрации городского поселения Новоаганск от 21.11.2017 № 399: </t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</si>
  <si>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</si>
  <si>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</si>
  <si>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</si>
  <si>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</si>
  <si>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на 31.12.2018 год </t>
  </si>
  <si>
    <t>Приобретение арочных металло-детекторов</t>
  </si>
  <si>
    <t>Проведение обследования водных объектов специализированными организациями на предмет соответствия использования для мест массового отдыха населения</t>
  </si>
  <si>
    <t xml:space="preserve">Приобретение (запасов) материальных ресурсов городского поселения  для предупреждения и ликвидации природных и   техногенных пожаров в поселении (расходные запчасти на мотопомпы, рукава, топливо, масла, сухой паек)  
</t>
  </si>
  <si>
    <t>Предоставление субсидий для общественного учреждения «Добровольная пожарная дружина городского поселения Новоаганск»</t>
  </si>
  <si>
    <t>Страхование членов  общественного учреждения «Добровольная пожарная дружина городского поселения Новоаганск»</t>
  </si>
  <si>
    <t>Проведение противопожарных  инструктажей, занятий, лекций, бесед с населением на противопожарную тематику</t>
  </si>
  <si>
    <t>2.1.8</t>
  </si>
  <si>
    <t>Приобретение и установка автономных пожарных извещателей осна-щенных GSM - модулем</t>
  </si>
  <si>
    <t>Изготовление печатной продукции запланирована на 3-й квартал 2018 года</t>
  </si>
  <si>
    <t>Создание условий для обеспечения пожарной безо-пасности на тер-ритории поселе-ния</t>
  </si>
  <si>
    <t xml:space="preserve"> Исполнение мероприятия в  соответствии с условиями договора с ООО "Электроналадчик"  заключен договор от 27.11.2017г. № 27/11/17 на 2018 год.</t>
  </si>
  <si>
    <t xml:space="preserve"> Водолазное обследование и очистка части акватории озера Магылор, в  соответствии с условиями договора с ИП Свяиченко О.В. заключен договор от 06.06.2018г. № 60.</t>
  </si>
  <si>
    <t>Реализация мероприятий в рамках муниципального контракта от 23.01.2018 №МК 2296 с ООО "Капиталстрой" в 2018 году, сумма 81818,19 рублей.</t>
  </si>
  <si>
    <t>Обновление противопожарных минерализованных полос городского поселения Новоаганск, реализация мероприятий в рамках договора  от 17.04.2018 №54 с ООО "Югорская Сервисная Компания", сумма 47200 рублей.</t>
  </si>
  <si>
    <t>Приобретение запланировано в 3 квартале 2018 года</t>
  </si>
  <si>
    <t>Мероприятия  запланированы  3-м квартале 2018 года.</t>
  </si>
  <si>
    <t>Мероприятия  запланированы в 3-м  квартале 2018 года.</t>
  </si>
  <si>
    <t>Мероприятия  запланированы в 3-м квартале 2018 года.</t>
  </si>
  <si>
    <t>(в редакции  от 26.06.2018_№254)</t>
  </si>
  <si>
    <t>Пожарная дружина городского поселения Новоаганск  застрахована за счет средств Ханты-Мансийского автономного округа.</t>
  </si>
  <si>
    <t>В связи с отсутствием лицензированных организаций мероприятия перенесены на третий квартал 2018 года.</t>
  </si>
  <si>
    <t>Мероприятия  запланированы во  3-ем квартале 2018 года.</t>
  </si>
  <si>
    <t>Разработка правовых актов в сфере профилактики терроризма и экстремизма на территории поселения.</t>
  </si>
  <si>
    <t>За первое полугодие 2018 года разработано 4 нормативно-правовых актов.</t>
  </si>
  <si>
    <t>Количество информационных объявлений через каналы средств массовой информации (телевиденье, газеты, интернет)</t>
  </si>
  <si>
    <t>За первое полугодие 2018 года было опубликовано 5 информационных объявлений через каналы местного телевидения.</t>
  </si>
  <si>
    <t>июль-сентябрь</t>
  </si>
  <si>
    <t>Май - июнь</t>
  </si>
  <si>
    <t>Исполнение мероприятия в  соответствии с условиями муниципального контракта с ООО "Т-СервисГруп" №МК0006 от 05.03.18.</t>
  </si>
  <si>
    <t>Июль</t>
  </si>
  <si>
    <t>июль-август</t>
  </si>
  <si>
    <t>Приобретение материальных ресурсов осуществляется по мере необходимости (в случае возникновения пожароопасной ситуации)</t>
  </si>
  <si>
    <t>январь-апрель</t>
  </si>
  <si>
    <t>апрель</t>
  </si>
  <si>
    <t>апрель- май</t>
  </si>
  <si>
    <t>В связи с организационными трудностями предоставление субсидии приостановлено.</t>
  </si>
  <si>
    <t>С населением поселения проведено за первое полугодие 2018 года 1500 бесед на противопожарную тематику раздача листовок.</t>
  </si>
  <si>
    <t>май-ноябрь</t>
  </si>
  <si>
    <t>июль-ноябрь</t>
  </si>
  <si>
    <t>июль- сентябрь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</si>
  <si>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по состоянию на 01.07.2018</t>
    </r>
  </si>
  <si>
    <t>Цель: Повышение уровня защиты граждан от чрезвычайных ситуаций природного и техногенного характера, повышение уровня безопас-ности на водных объектах, а также противодействие проявлениям экстремизма.</t>
  </si>
  <si>
    <t xml:space="preserve">составление формы   </t>
  </si>
  <si>
    <t xml:space="preserve"> Подпрограмма 1: «Реализация государственной политики в области гражданской обороны, защиты населения и территории поселения от чрезвычайных ситуаций»</t>
  </si>
  <si>
    <t>Задача 1:  Предупреждение и ликвидация чрезвычайных ситуаций, в том числе организация и осуществление мероприятий по безопасности людей на водных объектах</t>
  </si>
  <si>
    <t>Подпрограмма 2: «Укрепление пожарной безопасности в поселении»</t>
  </si>
  <si>
    <t>Задача 2:  Обеспечение первичных мер пожарной безопасности в границах поселения</t>
  </si>
  <si>
    <t xml:space="preserve">Задача 3: Осуществление  профилактических мер антитеррористической и  антиэкстремистской направленности. </t>
  </si>
  <si>
    <t>Подпрограмма 3: «Противодействие экстремизму и профилактика терроризма на территории поселения»</t>
  </si>
  <si>
    <t xml:space="preserve">                   (Ф.И.О.)                                             (подпись)</t>
  </si>
  <si>
    <t xml:space="preserve">                                                                             (должность)                                                                        (подпись)                (Ф.И.О.)               (номер телефона)</t>
  </si>
  <si>
    <t>начальник отдела экономики</t>
  </si>
  <si>
    <t>Л.Г. Мальцева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</si>
</sst>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00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43" fontId="1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1" xfId="2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Alignment="1">
      <alignment horizontal="center"/>
    </xf>
    <xf numFmtId="165" fontId="18" fillId="0" borderId="0" xfId="0" applyNumberFormat="1" applyFont="1"/>
    <xf numFmtId="0" fontId="18" fillId="0" borderId="0" xfId="0" applyFont="1"/>
    <xf numFmtId="165" fontId="18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165" fontId="9" fillId="0" borderId="6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165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5" xfId="2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/>
      <protection locked="0"/>
    </xf>
    <xf numFmtId="165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</xf>
    <xf numFmtId="165" fontId="9" fillId="0" borderId="5" xfId="2" applyNumberFormat="1" applyFont="1" applyFill="1" applyBorder="1" applyAlignment="1" applyProtection="1">
      <alignment vertical="center" wrapText="1"/>
      <protection locked="0"/>
    </xf>
    <xf numFmtId="165" fontId="9" fillId="0" borderId="5" xfId="0" applyNumberFormat="1" applyFont="1" applyFill="1" applyBorder="1" applyAlignment="1" applyProtection="1">
      <alignment horizontal="right" vertical="center"/>
      <protection locked="0"/>
    </xf>
    <xf numFmtId="165" fontId="12" fillId="0" borderId="6" xfId="0" applyNumberFormat="1" applyFont="1" applyFill="1" applyBorder="1" applyAlignment="1" applyProtection="1">
      <alignment vertical="center" wrapText="1"/>
      <protection locked="0"/>
    </xf>
    <xf numFmtId="165" fontId="12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</xf>
    <xf numFmtId="165" fontId="10" fillId="0" borderId="5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12" fillId="0" borderId="1" xfId="0" applyFont="1" applyFill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5" xfId="2" applyNumberFormat="1" applyFont="1" applyFill="1" applyBorder="1" applyAlignment="1" applyProtection="1">
      <alignment vertical="center" wrapText="1"/>
      <protection locked="0"/>
    </xf>
    <xf numFmtId="165" fontId="10" fillId="0" borderId="6" xfId="2" applyNumberFormat="1" applyFont="1" applyFill="1" applyBorder="1" applyAlignment="1" applyProtection="1">
      <alignment vertical="center" wrapText="1"/>
      <protection locked="0"/>
    </xf>
    <xf numFmtId="165" fontId="10" fillId="0" borderId="8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/>
    </xf>
    <xf numFmtId="165" fontId="18" fillId="0" borderId="0" xfId="0" applyNumberFormat="1" applyFont="1" applyFill="1"/>
    <xf numFmtId="165" fontId="20" fillId="0" borderId="0" xfId="0" applyNumberFormat="1" applyFont="1" applyFill="1"/>
    <xf numFmtId="165" fontId="19" fillId="0" borderId="0" xfId="0" applyNumberFormat="1" applyFont="1" applyFill="1"/>
    <xf numFmtId="0" fontId="18" fillId="0" borderId="0" xfId="0" applyFont="1" applyFill="1"/>
    <xf numFmtId="165" fontId="0" fillId="0" borderId="0" xfId="0" applyNumberFormat="1"/>
    <xf numFmtId="4" fontId="9" fillId="0" borderId="13" xfId="0" applyNumberFormat="1" applyFont="1" applyFill="1" applyBorder="1" applyAlignment="1" applyProtection="1">
      <alignment vertical="center" wrapText="1"/>
      <protection locked="0"/>
    </xf>
    <xf numFmtId="4" fontId="9" fillId="0" borderId="14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/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top" wrapText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5" fontId="9" fillId="0" borderId="1" xfId="0" applyNumberFormat="1" applyFont="1" applyBorder="1"/>
    <xf numFmtId="165" fontId="9" fillId="0" borderId="1" xfId="0" applyNumberFormat="1" applyFont="1" applyFill="1" applyBorder="1" applyAlignment="1">
      <alignment horizontal="right" wrapText="1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right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4" xfId="2" applyNumberFormat="1" applyFont="1" applyFill="1" applyBorder="1" applyAlignment="1" applyProtection="1">
      <alignment vertical="center" wrapText="1"/>
    </xf>
    <xf numFmtId="165" fontId="9" fillId="0" borderId="4" xfId="0" applyNumberFormat="1" applyFont="1" applyFill="1" applyBorder="1" applyAlignment="1" applyProtection="1">
      <alignment horizontal="right" vertical="center"/>
    </xf>
    <xf numFmtId="165" fontId="9" fillId="0" borderId="1" xfId="0" applyNumberFormat="1" applyFont="1" applyFill="1" applyBorder="1" applyAlignment="1" applyProtection="1">
      <alignment horizontal="right" vertical="center" wrapText="1"/>
    </xf>
    <xf numFmtId="165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2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65" fontId="9" fillId="0" borderId="1" xfId="2" applyNumberFormat="1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/>
    <xf numFmtId="0" fontId="8" fillId="0" borderId="0" xfId="0" applyFont="1" applyAlignment="1">
      <alignment wrapText="1"/>
    </xf>
    <xf numFmtId="0" fontId="23" fillId="0" borderId="9" xfId="0" applyFont="1" applyBorder="1"/>
    <xf numFmtId="0" fontId="24" fillId="0" borderId="9" xfId="0" applyFont="1" applyBorder="1" applyAlignment="1"/>
    <xf numFmtId="0" fontId="23" fillId="0" borderId="0" xfId="0" applyFont="1"/>
    <xf numFmtId="0" fontId="8" fillId="0" borderId="0" xfId="0" applyFont="1" applyAlignment="1"/>
    <xf numFmtId="0" fontId="23" fillId="0" borderId="0" xfId="0" applyFont="1" applyAlignment="1"/>
    <xf numFmtId="0" fontId="10" fillId="0" borderId="0" xfId="0" applyFont="1"/>
    <xf numFmtId="0" fontId="8" fillId="0" borderId="9" xfId="0" applyFont="1" applyBorder="1"/>
    <xf numFmtId="0" fontId="10" fillId="0" borderId="9" xfId="0" applyFont="1" applyBorder="1"/>
    <xf numFmtId="0" fontId="22" fillId="0" borderId="9" xfId="0" applyFont="1" applyBorder="1"/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165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0" applyNumberFormat="1" applyFont="1" applyAlignment="1">
      <alignment horizontal="right" vertical="center"/>
    </xf>
    <xf numFmtId="4" fontId="9" fillId="0" borderId="1" xfId="0" applyNumberFormat="1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" xfId="0" applyNumberFormat="1" applyFont="1" applyBorder="1" applyAlignment="1">
      <alignment horizontal="right" vertical="center"/>
    </xf>
    <xf numFmtId="4" fontId="9" fillId="0" borderId="3" xfId="0" applyNumberFormat="1" applyFont="1" applyFill="1" applyBorder="1" applyAlignment="1" applyProtection="1">
      <alignment vertical="center" wrapText="1"/>
      <protection locked="0"/>
    </xf>
    <xf numFmtId="4" fontId="9" fillId="0" borderId="3" xfId="0" applyNumberFormat="1" applyFont="1" applyFill="1" applyBorder="1" applyAlignment="1" applyProtection="1">
      <alignment horizontal="left" vertical="center" wrapText="1"/>
      <protection locked="0"/>
    </xf>
    <xf numFmtId="167" fontId="10" fillId="0" borderId="1" xfId="2" applyNumberFormat="1" applyFont="1" applyFill="1" applyBorder="1" applyAlignment="1" applyProtection="1">
      <alignment vertical="center" wrapText="1"/>
      <protection locked="0"/>
    </xf>
    <xf numFmtId="167" fontId="9" fillId="0" borderId="6" xfId="2" applyNumberFormat="1" applyFont="1" applyFill="1" applyBorder="1" applyAlignment="1" applyProtection="1">
      <alignment vertical="center" wrapText="1"/>
      <protection locked="0"/>
    </xf>
    <xf numFmtId="167" fontId="9" fillId="0" borderId="1" xfId="2" applyNumberFormat="1" applyFont="1" applyFill="1" applyBorder="1" applyAlignment="1" applyProtection="1">
      <alignment vertical="center" wrapText="1"/>
      <protection locked="0"/>
    </xf>
    <xf numFmtId="4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1" xfId="0" applyNumberFormat="1" applyFont="1" applyBorder="1" applyAlignment="1">
      <alignment horizontal="left" vertical="center"/>
    </xf>
    <xf numFmtId="165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1" xfId="2" applyNumberFormat="1" applyFont="1" applyFill="1" applyBorder="1" applyAlignment="1" applyProtection="1">
      <alignment horizontal="left" vertical="center" wrapText="1"/>
      <protection locked="0"/>
    </xf>
    <xf numFmtId="4" fontId="25" fillId="0" borderId="3" xfId="0" applyNumberFormat="1" applyFont="1" applyFill="1" applyBorder="1" applyAlignment="1" applyProtection="1">
      <alignment horizontal="left" vertical="center" wrapText="1"/>
      <protection locked="0"/>
    </xf>
    <xf numFmtId="4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1" xfId="0" applyNumberFormat="1" applyFont="1" applyBorder="1" applyAlignment="1">
      <alignment horizontal="left"/>
    </xf>
    <xf numFmtId="4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167" fontId="9" fillId="0" borderId="1" xfId="2" applyNumberFormat="1" applyFont="1" applyFill="1" applyBorder="1" applyAlignment="1" applyProtection="1">
      <alignment horizontal="left" vertical="center" wrapText="1"/>
      <protection locked="0"/>
    </xf>
    <xf numFmtId="167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2" xfId="0" applyFont="1" applyFill="1" applyBorder="1" applyAlignment="1" applyProtection="1">
      <alignment vertical="center" wrapText="1"/>
      <protection locked="0"/>
    </xf>
    <xf numFmtId="2" fontId="10" fillId="0" borderId="1" xfId="2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vertical="center" wrapText="1"/>
      <protection locked="0"/>
    </xf>
    <xf numFmtId="165" fontId="25" fillId="0" borderId="6" xfId="0" applyNumberFormat="1" applyFont="1" applyFill="1" applyBorder="1" applyAlignment="1" applyProtection="1">
      <alignment vertical="center" wrapText="1"/>
      <protection locked="0"/>
    </xf>
    <xf numFmtId="165" fontId="25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165" fontId="9" fillId="0" borderId="8" xfId="2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horizontal="right" vertical="center"/>
      <protection locked="0"/>
    </xf>
    <xf numFmtId="165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/>
    </xf>
    <xf numFmtId="0" fontId="25" fillId="0" borderId="6" xfId="0" applyFont="1" applyFill="1" applyBorder="1" applyAlignment="1" applyProtection="1">
      <alignment vertical="center" wrapText="1"/>
      <protection locked="0"/>
    </xf>
    <xf numFmtId="2" fontId="25" fillId="0" borderId="6" xfId="0" applyNumberFormat="1" applyFont="1" applyFill="1" applyBorder="1" applyAlignment="1" applyProtection="1">
      <alignment vertical="center" wrapText="1"/>
      <protection locked="0"/>
    </xf>
    <xf numFmtId="0" fontId="25" fillId="0" borderId="7" xfId="0" applyFont="1" applyFill="1" applyBorder="1" applyAlignment="1" applyProtection="1">
      <alignment vertical="center" wrapText="1"/>
      <protection locked="0"/>
    </xf>
    <xf numFmtId="2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4" xfId="0" applyNumberFormat="1" applyFont="1" applyFill="1" applyBorder="1" applyAlignment="1" applyProtection="1">
      <alignment horizontal="right" vertical="center"/>
      <protection locked="0"/>
    </xf>
    <xf numFmtId="16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5" xfId="2" applyNumberFormat="1" applyFont="1" applyFill="1" applyBorder="1" applyAlignment="1" applyProtection="1">
      <alignment vertical="center" wrapText="1"/>
      <protection locked="0"/>
    </xf>
    <xf numFmtId="164" fontId="9" fillId="0" borderId="8" xfId="0" applyNumberFormat="1" applyFont="1" applyFill="1" applyBorder="1" applyAlignment="1" applyProtection="1">
      <alignment horizontal="right" vertical="center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</xf>
    <xf numFmtId="165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Border="1" applyAlignment="1">
      <alignment horizontal="right" wrapText="1"/>
    </xf>
    <xf numFmtId="4" fontId="25" fillId="0" borderId="1" xfId="0" applyNumberFormat="1" applyFont="1" applyFill="1" applyBorder="1" applyAlignment="1" applyProtection="1">
      <alignment vertical="center" wrapText="1"/>
      <protection locked="0"/>
    </xf>
    <xf numFmtId="4" fontId="9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workbookViewId="0">
      <selection activeCell="K13" sqref="K13"/>
    </sheetView>
  </sheetViews>
  <sheetFormatPr defaultColWidth="8.85546875" defaultRowHeight="12.75" x14ac:dyDescent="0.2"/>
  <cols>
    <col min="1" max="1" width="10.140625" style="34" bestFit="1" customWidth="1"/>
    <col min="2" max="2" width="10.7109375" style="34" customWidth="1"/>
    <col min="3" max="3" width="9.42578125" style="34" bestFit="1" customWidth="1"/>
    <col min="4" max="4" width="8.85546875" style="34"/>
    <col min="5" max="5" width="5.85546875" style="34" customWidth="1"/>
    <col min="6" max="6" width="9.42578125" style="34" bestFit="1" customWidth="1"/>
    <col min="7" max="7" width="11.42578125" style="34" customWidth="1"/>
    <col min="8" max="8" width="9.42578125" style="34" bestFit="1" customWidth="1"/>
    <col min="9" max="9" width="11.28515625" style="34" customWidth="1"/>
    <col min="10" max="10" width="10.28515625" style="34" customWidth="1"/>
    <col min="11" max="11" width="11.28515625" style="34" customWidth="1"/>
    <col min="12" max="12" width="10.140625" style="34" customWidth="1"/>
    <col min="13" max="13" width="5.7109375" style="34" customWidth="1"/>
    <col min="14" max="14" width="10.85546875" style="34" customWidth="1"/>
    <col min="15" max="18" width="8.85546875" style="34"/>
    <col min="19" max="19" width="15.5703125" style="34" customWidth="1"/>
    <col min="20" max="16384" width="8.85546875" style="34"/>
  </cols>
  <sheetData>
    <row r="1" spans="1:256" s="32" customFormat="1" x14ac:dyDescent="0.2">
      <c r="A1" s="32" t="s">
        <v>51</v>
      </c>
      <c r="B1" s="32" t="s">
        <v>58</v>
      </c>
      <c r="C1" s="32" t="s">
        <v>59</v>
      </c>
      <c r="D1" s="32" t="s">
        <v>60</v>
      </c>
      <c r="E1" s="32" t="s">
        <v>61</v>
      </c>
      <c r="F1" s="32" t="s">
        <v>47</v>
      </c>
      <c r="G1" s="32" t="s">
        <v>48</v>
      </c>
      <c r="H1" s="32" t="s">
        <v>49</v>
      </c>
      <c r="I1" s="32" t="s">
        <v>50</v>
      </c>
      <c r="J1" s="32" t="s">
        <v>67</v>
      </c>
      <c r="K1" s="32" t="s">
        <v>62</v>
      </c>
      <c r="L1" s="32" t="s">
        <v>63</v>
      </c>
      <c r="M1" s="32" t="s">
        <v>64</v>
      </c>
      <c r="N1" s="32" t="s">
        <v>65</v>
      </c>
      <c r="O1" s="32" t="s">
        <v>66</v>
      </c>
      <c r="P1" s="32" t="s">
        <v>68</v>
      </c>
      <c r="Q1" s="32" t="s">
        <v>69</v>
      </c>
      <c r="R1" s="32" t="s">
        <v>70</v>
      </c>
    </row>
    <row r="2" spans="1:256" s="33" customFormat="1" x14ac:dyDescent="0.2">
      <c r="A2" s="68"/>
      <c r="B2" s="68"/>
      <c r="C2" s="68">
        <v>5.7480000000000002</v>
      </c>
      <c r="D2" s="68"/>
      <c r="E2" s="68"/>
      <c r="F2" s="68"/>
      <c r="G2" s="68"/>
      <c r="H2" s="68"/>
      <c r="I2" s="68"/>
      <c r="J2" s="68"/>
      <c r="K2" s="68">
        <v>24.988859999999999</v>
      </c>
      <c r="L2" s="68">
        <v>100</v>
      </c>
      <c r="M2" s="68"/>
      <c r="N2" s="68"/>
      <c r="IV2" s="33">
        <f t="shared" ref="IV2:IV13" si="0">SUM(A2:IU2)</f>
        <v>130.73686000000001</v>
      </c>
    </row>
    <row r="3" spans="1:256" s="33" customFormat="1" x14ac:dyDescent="0.2">
      <c r="A3" s="68"/>
      <c r="B3" s="68"/>
      <c r="C3" s="68">
        <v>5.7480000000000002</v>
      </c>
      <c r="D3" s="68"/>
      <c r="E3" s="68"/>
      <c r="F3" s="68"/>
      <c r="G3" s="68"/>
      <c r="H3" s="68"/>
      <c r="I3" s="68"/>
      <c r="J3" s="68"/>
      <c r="K3" s="68">
        <v>24.988859999999999</v>
      </c>
      <c r="L3" s="68"/>
      <c r="M3" s="68"/>
      <c r="N3" s="68"/>
      <c r="IV3" s="33">
        <f t="shared" si="0"/>
        <v>30.73686</v>
      </c>
    </row>
    <row r="4" spans="1:256" s="33" customFormat="1" x14ac:dyDescent="0.2">
      <c r="A4" s="68"/>
      <c r="B4" s="68"/>
      <c r="C4" s="68">
        <v>5.7480000000000002</v>
      </c>
      <c r="D4" s="68"/>
      <c r="E4" s="68"/>
      <c r="F4" s="68"/>
      <c r="G4" s="68"/>
      <c r="H4" s="68"/>
      <c r="I4" s="69"/>
      <c r="J4" s="70"/>
      <c r="K4" s="68">
        <v>24.988859999999999</v>
      </c>
      <c r="L4" s="68"/>
      <c r="M4" s="68"/>
      <c r="N4" s="68"/>
      <c r="IV4" s="33">
        <f t="shared" si="0"/>
        <v>30.73686</v>
      </c>
    </row>
    <row r="5" spans="1:256" s="33" customFormat="1" x14ac:dyDescent="0.2">
      <c r="A5" s="68"/>
      <c r="B5" s="68"/>
      <c r="C5" s="68">
        <v>5.7480000000000002</v>
      </c>
      <c r="D5" s="68"/>
      <c r="E5" s="68"/>
      <c r="F5" s="68"/>
      <c r="G5" s="68"/>
      <c r="H5" s="68"/>
      <c r="I5" s="68"/>
      <c r="J5" s="68"/>
      <c r="K5" s="68">
        <v>24.988859999999999</v>
      </c>
      <c r="L5" s="68"/>
      <c r="M5" s="68"/>
      <c r="N5" s="68"/>
      <c r="IV5" s="33">
        <f t="shared" si="0"/>
        <v>30.73686</v>
      </c>
    </row>
    <row r="6" spans="1:256" s="33" customFormat="1" x14ac:dyDescent="0.2">
      <c r="A6" s="68"/>
      <c r="B6" s="68"/>
      <c r="C6" s="68">
        <f>SUM(C2:C5)</f>
        <v>22.992000000000001</v>
      </c>
      <c r="D6" s="68"/>
      <c r="E6" s="68"/>
      <c r="F6" s="68"/>
      <c r="G6" s="68"/>
      <c r="H6" s="68"/>
      <c r="I6" s="68"/>
      <c r="J6" s="68"/>
      <c r="K6" s="35">
        <f>SUM(K2:K5)</f>
        <v>99.955439999999996</v>
      </c>
      <c r="L6" s="68"/>
      <c r="M6" s="68"/>
      <c r="N6" s="68"/>
      <c r="IV6" s="33">
        <f>SUM(A6:IU6)</f>
        <v>122.94744</v>
      </c>
    </row>
    <row r="7" spans="1:256" s="33" customFormat="1" x14ac:dyDescent="0.2">
      <c r="A7" s="68"/>
      <c r="B7" s="68"/>
      <c r="C7" s="68"/>
      <c r="D7" s="68"/>
      <c r="E7" s="68"/>
      <c r="F7" s="68"/>
      <c r="G7" s="68"/>
      <c r="H7" s="68"/>
      <c r="I7" s="69"/>
      <c r="J7" s="70"/>
      <c r="K7" s="68"/>
      <c r="L7" s="68"/>
      <c r="M7" s="68"/>
      <c r="N7" s="68"/>
      <c r="P7" s="68"/>
      <c r="Q7" s="68"/>
      <c r="R7" s="68"/>
      <c r="S7" s="68"/>
      <c r="T7" s="68"/>
      <c r="IV7" s="33">
        <f t="shared" si="0"/>
        <v>0</v>
      </c>
    </row>
    <row r="8" spans="1:256" s="33" customForma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P8" s="68"/>
      <c r="Q8" s="68"/>
      <c r="R8" s="68"/>
      <c r="S8" s="68"/>
      <c r="T8" s="68"/>
      <c r="IV8" s="33">
        <f t="shared" si="0"/>
        <v>0</v>
      </c>
    </row>
    <row r="9" spans="1:256" s="33" customForma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P9" s="68"/>
      <c r="Q9" s="68"/>
      <c r="R9" s="68"/>
      <c r="S9" s="68"/>
      <c r="T9" s="68"/>
      <c r="IV9" s="33">
        <f t="shared" si="0"/>
        <v>0</v>
      </c>
    </row>
    <row r="10" spans="1:256" s="33" customFormat="1" x14ac:dyDescent="0.2">
      <c r="A10" s="68"/>
      <c r="B10" s="68"/>
      <c r="C10" s="68"/>
      <c r="D10" s="68"/>
      <c r="E10" s="68"/>
      <c r="F10" s="68"/>
      <c r="G10" s="68"/>
      <c r="H10" s="68"/>
      <c r="I10" s="69"/>
      <c r="J10" s="68"/>
      <c r="K10" s="68"/>
      <c r="L10" s="68"/>
      <c r="M10" s="68"/>
      <c r="N10" s="68"/>
      <c r="P10" s="68"/>
      <c r="Q10" s="68"/>
      <c r="R10" s="68"/>
      <c r="S10" s="68"/>
      <c r="T10" s="68"/>
      <c r="IV10" s="33">
        <f t="shared" si="0"/>
        <v>0</v>
      </c>
    </row>
    <row r="11" spans="1:256" s="33" customFormat="1" x14ac:dyDescent="0.2">
      <c r="A11" s="68"/>
      <c r="B11" s="68"/>
      <c r="C11" s="68"/>
      <c r="D11" s="68"/>
      <c r="E11" s="68"/>
      <c r="F11" s="68"/>
      <c r="G11" s="68"/>
      <c r="H11" s="68"/>
      <c r="I11" s="69"/>
      <c r="J11" s="68"/>
      <c r="K11" s="68"/>
      <c r="L11" s="68"/>
      <c r="M11" s="68"/>
      <c r="N11" s="68"/>
      <c r="P11" s="68"/>
      <c r="Q11" s="68"/>
      <c r="R11" s="68"/>
      <c r="S11" s="68"/>
      <c r="T11" s="68"/>
      <c r="IV11" s="33">
        <f t="shared" si="0"/>
        <v>0</v>
      </c>
    </row>
    <row r="12" spans="1:256" s="33" customFormat="1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P12" s="68"/>
      <c r="Q12" s="68"/>
      <c r="R12" s="68"/>
      <c r="S12" s="68"/>
      <c r="T12" s="68"/>
      <c r="IV12" s="33">
        <f t="shared" si="0"/>
        <v>0</v>
      </c>
    </row>
    <row r="13" spans="1:256" s="33" customFormat="1" x14ac:dyDescent="0.2">
      <c r="A13" s="68"/>
      <c r="B13" s="68">
        <f>SUM(B14:B17)</f>
        <v>22992</v>
      </c>
      <c r="C13" s="68">
        <f t="shared" ref="C13:L13" si="1">SUM(C14:C17)</f>
        <v>0</v>
      </c>
      <c r="D13" s="68">
        <f t="shared" si="1"/>
        <v>0</v>
      </c>
      <c r="E13" s="68">
        <f t="shared" si="1"/>
        <v>0</v>
      </c>
      <c r="F13" s="68">
        <f t="shared" si="1"/>
        <v>0</v>
      </c>
      <c r="G13" s="68">
        <f t="shared" si="1"/>
        <v>42000</v>
      </c>
      <c r="H13" s="68">
        <f t="shared" si="1"/>
        <v>0</v>
      </c>
      <c r="I13" s="68">
        <f t="shared" si="1"/>
        <v>0</v>
      </c>
      <c r="J13" s="68">
        <f t="shared" si="1"/>
        <v>0</v>
      </c>
      <c r="K13" s="68">
        <f t="shared" si="1"/>
        <v>81818.19</v>
      </c>
      <c r="L13" s="68">
        <f t="shared" si="1"/>
        <v>47200</v>
      </c>
      <c r="M13" s="68"/>
      <c r="N13" s="68"/>
      <c r="P13" s="68"/>
      <c r="Q13" s="68"/>
      <c r="R13" s="68"/>
      <c r="S13" s="68">
        <f>SUM(B13:R13)</f>
        <v>194010.19</v>
      </c>
      <c r="T13" s="68"/>
      <c r="IV13" s="33">
        <f t="shared" si="0"/>
        <v>388020.38</v>
      </c>
    </row>
    <row r="14" spans="1:256" s="33" customFormat="1" ht="15.75" x14ac:dyDescent="0.2">
      <c r="A14" s="68"/>
      <c r="B14" s="68">
        <v>5748</v>
      </c>
      <c r="C14" s="68"/>
      <c r="D14" s="68"/>
      <c r="E14" s="68"/>
      <c r="F14" s="68"/>
      <c r="G14" s="68">
        <v>42000</v>
      </c>
      <c r="H14" s="68"/>
      <c r="I14" s="68"/>
      <c r="J14" s="64"/>
      <c r="K14" s="68">
        <v>27272.73</v>
      </c>
      <c r="L14" s="68">
        <v>47200</v>
      </c>
      <c r="M14" s="68"/>
      <c r="N14" s="68"/>
      <c r="P14" s="68"/>
      <c r="Q14" s="68"/>
      <c r="R14" s="68"/>
      <c r="S14" s="68"/>
      <c r="T14" s="68"/>
    </row>
    <row r="15" spans="1:256" s="33" customFormat="1" x14ac:dyDescent="0.2">
      <c r="A15" s="68"/>
      <c r="B15" s="68">
        <v>5748</v>
      </c>
      <c r="C15" s="68"/>
      <c r="D15" s="68"/>
      <c r="E15" s="68"/>
      <c r="F15" s="68"/>
      <c r="G15" s="68"/>
      <c r="H15" s="68"/>
      <c r="I15" s="68"/>
      <c r="J15" s="68"/>
      <c r="K15" s="68">
        <v>27272.73</v>
      </c>
      <c r="L15" s="68"/>
      <c r="M15" s="68"/>
      <c r="N15" s="68"/>
      <c r="P15" s="68"/>
      <c r="Q15" s="68"/>
      <c r="R15" s="68"/>
      <c r="S15" s="68"/>
      <c r="T15" s="68"/>
    </row>
    <row r="16" spans="1:256" s="33" customFormat="1" x14ac:dyDescent="0.2">
      <c r="A16" s="68"/>
      <c r="B16" s="68">
        <v>5748</v>
      </c>
      <c r="C16" s="68"/>
      <c r="D16" s="68"/>
      <c r="E16" s="68"/>
      <c r="F16" s="68"/>
      <c r="G16" s="68"/>
      <c r="H16" s="68"/>
      <c r="I16" s="68"/>
      <c r="J16" s="68"/>
      <c r="K16" s="68">
        <v>27272.73</v>
      </c>
      <c r="L16" s="68"/>
      <c r="M16" s="68"/>
      <c r="N16" s="68"/>
      <c r="P16" s="68"/>
      <c r="Q16" s="68"/>
      <c r="R16" s="68"/>
      <c r="S16" s="68"/>
      <c r="T16" s="68"/>
    </row>
    <row r="17" spans="1:256" s="33" customFormat="1" x14ac:dyDescent="0.2">
      <c r="A17" s="68"/>
      <c r="B17" s="68">
        <v>5748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P17" s="68"/>
      <c r="Q17" s="68"/>
      <c r="R17" s="68"/>
      <c r="S17" s="68"/>
      <c r="T17" s="68"/>
    </row>
    <row r="18" spans="1:256" s="33" customForma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P18" s="68"/>
      <c r="Q18" s="68"/>
      <c r="R18" s="68"/>
      <c r="S18" s="68"/>
      <c r="T18" s="68"/>
    </row>
    <row r="19" spans="1:256" s="33" customForma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P19" s="68"/>
      <c r="Q19" s="68"/>
      <c r="R19" s="68"/>
      <c r="S19" s="68"/>
      <c r="T19" s="68"/>
    </row>
    <row r="20" spans="1:256" s="33" customForma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P20" s="68"/>
      <c r="Q20" s="68"/>
      <c r="R20" s="68"/>
      <c r="S20" s="68"/>
      <c r="T20" s="68"/>
      <c r="IV20" s="33">
        <f>SUM(A20:IU20)</f>
        <v>0</v>
      </c>
    </row>
    <row r="21" spans="1:256" s="33" customForma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256" s="33" customForma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256" s="33" customForma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256" s="33" customForma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256" s="33" customForma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256" s="33" customForma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256" s="33" customForma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256" s="33" customForma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256" s="33" customForma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256" s="33" customForma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256" x14ac:dyDescent="0.2">
      <c r="A31" s="71"/>
      <c r="B31" s="71"/>
      <c r="C31" s="68"/>
      <c r="D31" s="71"/>
      <c r="E31" s="71"/>
      <c r="F31" s="68"/>
      <c r="G31" s="71"/>
      <c r="H31" s="71"/>
      <c r="I31" s="71"/>
      <c r="J31" s="71"/>
      <c r="K31" s="71"/>
      <c r="L31" s="71"/>
      <c r="M31" s="71"/>
      <c r="N31" s="71"/>
    </row>
    <row r="32" spans="1:256" x14ac:dyDescent="0.2">
      <c r="A32" s="71"/>
      <c r="B32" s="71"/>
      <c r="C32" s="71"/>
      <c r="D32" s="71"/>
      <c r="E32" s="71"/>
      <c r="F32" s="68"/>
      <c r="G32" s="71"/>
      <c r="H32" s="71"/>
      <c r="I32" s="71"/>
      <c r="J32" s="71"/>
      <c r="K32" s="68"/>
      <c r="L32" s="71"/>
      <c r="M32" s="71"/>
      <c r="N32" s="71"/>
    </row>
    <row r="33" spans="1:14" x14ac:dyDescent="0.2">
      <c r="A33" s="71"/>
      <c r="B33" s="71"/>
      <c r="C33" s="68"/>
      <c r="D33" s="71"/>
      <c r="E33" s="71"/>
      <c r="F33" s="68"/>
      <c r="G33" s="71"/>
      <c r="H33" s="71"/>
      <c r="I33" s="71"/>
      <c r="J33" s="71"/>
      <c r="K33" s="68"/>
      <c r="L33" s="71"/>
      <c r="M33" s="71"/>
      <c r="N33" s="71"/>
    </row>
    <row r="34" spans="1:14" x14ac:dyDescent="0.2">
      <c r="A34" s="71"/>
      <c r="B34" s="71"/>
      <c r="C34" s="68"/>
      <c r="D34" s="71"/>
      <c r="E34" s="71"/>
      <c r="F34" s="71"/>
      <c r="G34" s="71"/>
      <c r="H34" s="71"/>
      <c r="I34" s="71"/>
      <c r="J34" s="71"/>
      <c r="K34" s="68"/>
      <c r="L34" s="71"/>
      <c r="M34" s="71"/>
      <c r="N34" s="71"/>
    </row>
    <row r="35" spans="1:14" x14ac:dyDescent="0.2">
      <c r="A35" s="71"/>
      <c r="B35" s="71"/>
      <c r="C35" s="68"/>
      <c r="D35" s="71"/>
      <c r="E35" s="71"/>
      <c r="F35" s="71"/>
      <c r="G35" s="71"/>
      <c r="H35" s="71"/>
      <c r="I35" s="71"/>
      <c r="J35" s="71"/>
      <c r="K35" s="68"/>
      <c r="L35" s="71"/>
      <c r="M35" s="71"/>
      <c r="N35" s="71"/>
    </row>
    <row r="36" spans="1:14" x14ac:dyDescent="0.2">
      <c r="A36" s="71"/>
      <c r="B36" s="71"/>
      <c r="C36" s="68"/>
      <c r="D36" s="71"/>
      <c r="E36" s="71"/>
      <c r="F36" s="71"/>
      <c r="G36" s="71"/>
      <c r="H36" s="71"/>
      <c r="I36" s="71"/>
      <c r="J36" s="71"/>
      <c r="K36" s="68"/>
      <c r="L36" s="71"/>
      <c r="M36" s="71"/>
      <c r="N36" s="71"/>
    </row>
    <row r="37" spans="1:14" x14ac:dyDescent="0.2">
      <c r="A37" s="71"/>
      <c r="B37" s="71"/>
      <c r="C37" s="68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68"/>
      <c r="L38" s="71"/>
      <c r="M38" s="71"/>
      <c r="N38" s="71"/>
    </row>
    <row r="39" spans="1:14" x14ac:dyDescent="0.2">
      <c r="A39" s="71"/>
      <c r="B39" s="71"/>
      <c r="C39" s="6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68"/>
      <c r="L40" s="71"/>
      <c r="M40" s="71"/>
      <c r="N40" s="71"/>
    </row>
    <row r="41" spans="1:14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68"/>
      <c r="L41" s="71"/>
      <c r="M41" s="71"/>
      <c r="N41" s="71"/>
    </row>
    <row r="42" spans="1:14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68"/>
      <c r="L42" s="71"/>
      <c r="M42" s="71"/>
      <c r="N42" s="71"/>
    </row>
    <row r="43" spans="1:14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68"/>
      <c r="L44" s="71"/>
      <c r="M44" s="71"/>
      <c r="N44" s="71"/>
    </row>
    <row r="45" spans="1:14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zoomScaleNormal="100" zoomScaleSheetLayoutView="100" zoomScalePageLayoutView="70" workbookViewId="0">
      <selection activeCell="E219" sqref="E219"/>
    </sheetView>
  </sheetViews>
  <sheetFormatPr defaultRowHeight="15" x14ac:dyDescent="0.25"/>
  <cols>
    <col min="1" max="1" width="5.140625" customWidth="1"/>
    <col min="2" max="2" width="22.42578125" customWidth="1"/>
    <col min="3" max="3" width="9.7109375" customWidth="1"/>
    <col min="4" max="4" width="8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1" bestFit="1" customWidth="1"/>
    <col min="10" max="10" width="7.42578125" customWidth="1"/>
    <col min="11" max="11" width="11.85546875" bestFit="1" customWidth="1"/>
    <col min="12" max="12" width="8.7109375" customWidth="1"/>
    <col min="13" max="13" width="10.7109375" customWidth="1"/>
    <col min="14" max="14" width="9.140625" customWidth="1"/>
    <col min="15" max="15" width="22.5703125" customWidth="1"/>
  </cols>
  <sheetData>
    <row r="1" spans="1:15" ht="15" customHeight="1" x14ac:dyDescent="0.25">
      <c r="B1" s="1"/>
      <c r="F1" s="2" t="s">
        <v>22</v>
      </c>
      <c r="G1" s="4"/>
      <c r="H1" s="4"/>
      <c r="I1" s="4"/>
    </row>
    <row r="2" spans="1:15" ht="15" customHeight="1" x14ac:dyDescent="0.25">
      <c r="B2" s="1"/>
      <c r="F2" s="5" t="s">
        <v>23</v>
      </c>
      <c r="G2" s="4"/>
      <c r="H2" s="4"/>
      <c r="I2" s="4"/>
    </row>
    <row r="3" spans="1:15" ht="33.75" customHeight="1" x14ac:dyDescent="0.25">
      <c r="B3" s="1"/>
      <c r="C3" s="94" t="s">
        <v>83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5" ht="15" customHeight="1" x14ac:dyDescent="0.25">
      <c r="B4" s="1"/>
      <c r="E4" s="2"/>
      <c r="G4" s="4"/>
      <c r="H4" s="4"/>
      <c r="I4" s="4"/>
    </row>
    <row r="5" spans="1:15" ht="15" customHeight="1" x14ac:dyDescent="0.25">
      <c r="B5" s="3"/>
      <c r="C5" s="3"/>
      <c r="D5" s="3"/>
      <c r="F5" s="29" t="s">
        <v>130</v>
      </c>
      <c r="G5" s="4"/>
      <c r="H5" s="4"/>
      <c r="I5" s="4"/>
    </row>
    <row r="6" spans="1:15" ht="15" customHeight="1" x14ac:dyDescent="0.25">
      <c r="B6" s="3"/>
      <c r="C6" s="6"/>
      <c r="D6" s="6"/>
      <c r="F6" s="7" t="s">
        <v>38</v>
      </c>
      <c r="G6" s="4"/>
      <c r="H6" s="4"/>
      <c r="I6" s="4"/>
    </row>
    <row r="7" spans="1:15" ht="15" customHeight="1" x14ac:dyDescent="0.25">
      <c r="B7" s="3"/>
      <c r="C7" s="3"/>
      <c r="D7" s="3"/>
      <c r="E7" s="3"/>
      <c r="F7" s="3"/>
      <c r="G7" s="4"/>
      <c r="H7" s="4"/>
      <c r="I7" s="4"/>
    </row>
    <row r="8" spans="1:15" ht="15" customHeight="1" x14ac:dyDescent="0.25">
      <c r="B8" s="8" t="s">
        <v>84</v>
      </c>
      <c r="C8" s="3"/>
      <c r="D8" s="3"/>
      <c r="E8" s="9"/>
      <c r="F8" s="9"/>
      <c r="G8" s="9"/>
      <c r="H8" s="9"/>
      <c r="I8" s="9"/>
      <c r="J8" s="10"/>
    </row>
    <row r="9" spans="1:15" ht="15" customHeight="1" x14ac:dyDescent="0.25">
      <c r="B9" s="8" t="s">
        <v>108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 x14ac:dyDescent="0.25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 x14ac:dyDescent="0.25">
      <c r="B11" s="8" t="s">
        <v>24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 x14ac:dyDescent="0.25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 x14ac:dyDescent="0.25">
      <c r="A13" s="96" t="s">
        <v>0</v>
      </c>
      <c r="B13" s="96" t="s">
        <v>1</v>
      </c>
      <c r="C13" s="96" t="s">
        <v>2</v>
      </c>
      <c r="D13" s="96"/>
      <c r="E13" s="96" t="s">
        <v>3</v>
      </c>
      <c r="F13" s="96" t="s">
        <v>85</v>
      </c>
      <c r="G13" s="95" t="s">
        <v>86</v>
      </c>
      <c r="H13" s="95"/>
      <c r="I13" s="95" t="s">
        <v>87</v>
      </c>
      <c r="J13" s="95"/>
      <c r="K13" s="95" t="s">
        <v>88</v>
      </c>
      <c r="L13" s="95"/>
      <c r="M13" s="95" t="s">
        <v>89</v>
      </c>
      <c r="N13" s="95"/>
      <c r="O13" s="100" t="s">
        <v>4</v>
      </c>
    </row>
    <row r="14" spans="1:15" ht="39" customHeight="1" x14ac:dyDescent="0.25">
      <c r="A14" s="96"/>
      <c r="B14" s="96"/>
      <c r="C14" s="96"/>
      <c r="D14" s="96"/>
      <c r="E14" s="96"/>
      <c r="F14" s="96"/>
      <c r="G14" s="95"/>
      <c r="H14" s="95"/>
      <c r="I14" s="95"/>
      <c r="J14" s="95"/>
      <c r="K14" s="95"/>
      <c r="L14" s="95"/>
      <c r="M14" s="95"/>
      <c r="N14" s="95"/>
      <c r="O14" s="100"/>
    </row>
    <row r="15" spans="1:15" ht="24" customHeight="1" x14ac:dyDescent="0.25">
      <c r="A15" s="96"/>
      <c r="B15" s="96"/>
      <c r="C15" s="78" t="s">
        <v>5</v>
      </c>
      <c r="D15" s="78" t="s">
        <v>6</v>
      </c>
      <c r="E15" s="96"/>
      <c r="F15" s="96"/>
      <c r="G15" s="78" t="s">
        <v>7</v>
      </c>
      <c r="H15" s="78" t="s">
        <v>8</v>
      </c>
      <c r="I15" s="78" t="s">
        <v>7</v>
      </c>
      <c r="J15" s="78" t="s">
        <v>8</v>
      </c>
      <c r="K15" s="78" t="s">
        <v>7</v>
      </c>
      <c r="L15" s="78" t="s">
        <v>8</v>
      </c>
      <c r="M15" s="78" t="s">
        <v>7</v>
      </c>
      <c r="N15" s="78" t="s">
        <v>8</v>
      </c>
      <c r="O15" s="100"/>
    </row>
    <row r="16" spans="1:15" ht="35.25" customHeight="1" x14ac:dyDescent="0.25">
      <c r="A16" s="133" t="s">
        <v>131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</row>
    <row r="17" spans="1:15" ht="18.75" customHeight="1" x14ac:dyDescent="0.25">
      <c r="A17" s="133" t="s">
        <v>134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</row>
    <row r="18" spans="1:15" ht="22.5" customHeight="1" x14ac:dyDescent="0.25">
      <c r="A18" s="133" t="s">
        <v>133</v>
      </c>
      <c r="B18" s="134"/>
      <c r="C18" s="134"/>
      <c r="D18" s="134"/>
      <c r="E18" s="134"/>
      <c r="F18" s="136"/>
      <c r="G18" s="136"/>
      <c r="H18" s="136"/>
      <c r="I18" s="136"/>
      <c r="J18" s="136"/>
      <c r="K18" s="136"/>
      <c r="L18" s="136"/>
      <c r="M18" s="136"/>
      <c r="N18" s="136"/>
      <c r="O18" s="135"/>
    </row>
    <row r="19" spans="1:15" s="55" customFormat="1" ht="20.25" customHeight="1" x14ac:dyDescent="0.25">
      <c r="A19" s="89" t="s">
        <v>54</v>
      </c>
      <c r="B19" s="104" t="s">
        <v>55</v>
      </c>
      <c r="C19" s="137"/>
      <c r="D19" s="138"/>
      <c r="E19" s="73" t="s">
        <v>9</v>
      </c>
      <c r="F19" s="139">
        <f>F26+F34+F42</f>
        <v>1035.3589999999999</v>
      </c>
      <c r="G19" s="139">
        <f>G26+G34+G42</f>
        <v>964.36400000000003</v>
      </c>
      <c r="H19" s="140">
        <f>G19/F19*100</f>
        <v>93.142958143020934</v>
      </c>
      <c r="I19" s="139">
        <f>I26+I34+I42</f>
        <v>987.35599999999999</v>
      </c>
      <c r="J19" s="140">
        <f>I19/F19*100</f>
        <v>95.363637153876098</v>
      </c>
      <c r="K19" s="139">
        <f>K26+K34+K42</f>
        <v>0</v>
      </c>
      <c r="L19" s="140">
        <v>0</v>
      </c>
      <c r="M19" s="140">
        <v>0</v>
      </c>
      <c r="N19" s="140">
        <f>N22+N24</f>
        <v>0</v>
      </c>
      <c r="O19" s="101"/>
    </row>
    <row r="20" spans="1:15" s="55" customFormat="1" ht="18" customHeight="1" x14ac:dyDescent="0.25">
      <c r="A20" s="90"/>
      <c r="B20" s="105"/>
      <c r="C20" s="141"/>
      <c r="D20" s="142"/>
      <c r="E20" s="17" t="s">
        <v>10</v>
      </c>
      <c r="F20" s="36"/>
      <c r="G20" s="140"/>
      <c r="H20" s="36"/>
      <c r="I20" s="36"/>
      <c r="J20" s="36"/>
      <c r="K20" s="36"/>
      <c r="L20" s="36"/>
      <c r="M20" s="36"/>
      <c r="N20" s="36"/>
      <c r="O20" s="102"/>
    </row>
    <row r="21" spans="1:15" s="55" customFormat="1" ht="30" customHeight="1" x14ac:dyDescent="0.25">
      <c r="A21" s="90"/>
      <c r="B21" s="105"/>
      <c r="C21" s="141"/>
      <c r="D21" s="142"/>
      <c r="E21" s="75" t="s">
        <v>11</v>
      </c>
      <c r="F21" s="36"/>
      <c r="G21" s="140"/>
      <c r="H21" s="36"/>
      <c r="I21" s="36"/>
      <c r="J21" s="36"/>
      <c r="K21" s="36"/>
      <c r="L21" s="36"/>
      <c r="M21" s="36"/>
      <c r="N21" s="36"/>
      <c r="O21" s="102"/>
    </row>
    <row r="22" spans="1:15" s="55" customFormat="1" ht="30.75" customHeight="1" x14ac:dyDescent="0.25">
      <c r="A22" s="90"/>
      <c r="B22" s="105"/>
      <c r="C22" s="141"/>
      <c r="D22" s="142"/>
      <c r="E22" s="74" t="s">
        <v>12</v>
      </c>
      <c r="F22" s="139"/>
      <c r="G22" s="139"/>
      <c r="H22" s="140"/>
      <c r="I22" s="140"/>
      <c r="J22" s="140"/>
      <c r="K22" s="140"/>
      <c r="L22" s="140"/>
      <c r="M22" s="140"/>
      <c r="N22" s="140"/>
      <c r="O22" s="102"/>
    </row>
    <row r="23" spans="1:15" s="55" customFormat="1" ht="39.75" customHeight="1" x14ac:dyDescent="0.25">
      <c r="A23" s="90"/>
      <c r="B23" s="105"/>
      <c r="C23" s="141"/>
      <c r="D23" s="142"/>
      <c r="E23" s="194" t="s">
        <v>13</v>
      </c>
      <c r="F23" s="36"/>
      <c r="G23" s="140"/>
      <c r="H23" s="36"/>
      <c r="I23" s="36"/>
      <c r="J23" s="36"/>
      <c r="K23" s="36"/>
      <c r="L23" s="36"/>
      <c r="M23" s="36"/>
      <c r="N23" s="36"/>
      <c r="O23" s="102"/>
    </row>
    <row r="24" spans="1:15" s="55" customFormat="1" ht="18" customHeight="1" x14ac:dyDescent="0.25">
      <c r="A24" s="90"/>
      <c r="B24" s="105"/>
      <c r="C24" s="141"/>
      <c r="D24" s="142"/>
      <c r="E24" s="75" t="s">
        <v>14</v>
      </c>
      <c r="F24" s="139">
        <f>F31+F39+F47</f>
        <v>1035.3589999999999</v>
      </c>
      <c r="G24" s="139">
        <f>G31+G39+G47</f>
        <v>964.36400000000003</v>
      </c>
      <c r="H24" s="140">
        <f>G24/F24%</f>
        <v>93.142958143020934</v>
      </c>
      <c r="I24" s="139">
        <f>I31+I39+I47</f>
        <v>987.35599999999999</v>
      </c>
      <c r="J24" s="140">
        <f>I24/F24*100</f>
        <v>95.363637153876098</v>
      </c>
      <c r="K24" s="139">
        <f>K31+K39+K47</f>
        <v>0</v>
      </c>
      <c r="L24" s="140">
        <v>0</v>
      </c>
      <c r="M24" s="140">
        <v>0</v>
      </c>
      <c r="N24" s="76">
        <f>M24/F24*100</f>
        <v>0</v>
      </c>
      <c r="O24" s="102"/>
    </row>
    <row r="25" spans="1:15" ht="25.5" x14ac:dyDescent="0.25">
      <c r="A25" s="91"/>
      <c r="B25" s="106"/>
      <c r="C25" s="143"/>
      <c r="D25" s="144"/>
      <c r="E25" s="195" t="s">
        <v>15</v>
      </c>
      <c r="F25" s="36"/>
      <c r="G25" s="36"/>
      <c r="H25" s="36"/>
      <c r="I25" s="36"/>
      <c r="J25" s="36"/>
      <c r="K25" s="36"/>
      <c r="L25" s="36"/>
      <c r="M25" s="36"/>
      <c r="N25" s="36"/>
      <c r="O25" s="103"/>
    </row>
    <row r="26" spans="1:15" x14ac:dyDescent="0.25">
      <c r="A26" s="89" t="s">
        <v>51</v>
      </c>
      <c r="B26" s="92" t="s">
        <v>25</v>
      </c>
      <c r="C26" s="79" t="s">
        <v>116</v>
      </c>
      <c r="D26" s="79" t="s">
        <v>36</v>
      </c>
      <c r="E26" s="187" t="s">
        <v>9</v>
      </c>
      <c r="F26" s="31">
        <v>10</v>
      </c>
      <c r="G26" s="38">
        <v>0</v>
      </c>
      <c r="H26" s="38">
        <f>SUM(H28:H32)</f>
        <v>0</v>
      </c>
      <c r="I26" s="38">
        <f>SUM(I28:I32)</f>
        <v>0</v>
      </c>
      <c r="J26" s="38">
        <f>SUM(J28:J32)</f>
        <v>0</v>
      </c>
      <c r="K26" s="38">
        <f>SUM(K28:K32)</f>
        <v>0</v>
      </c>
      <c r="L26" s="31">
        <v>0</v>
      </c>
      <c r="M26" s="38">
        <v>0</v>
      </c>
      <c r="N26" s="31">
        <v>100</v>
      </c>
      <c r="O26" s="97"/>
    </row>
    <row r="27" spans="1:15" ht="18" customHeight="1" x14ac:dyDescent="0.25">
      <c r="A27" s="90"/>
      <c r="B27" s="93"/>
      <c r="C27" s="80"/>
      <c r="D27" s="80"/>
      <c r="E27" s="17" t="s">
        <v>10</v>
      </c>
      <c r="F27" s="65"/>
      <c r="G27" s="65"/>
      <c r="H27" s="65"/>
      <c r="I27" s="65"/>
      <c r="J27" s="65"/>
      <c r="K27" s="65"/>
      <c r="L27" s="65"/>
      <c r="M27" s="65"/>
      <c r="N27" s="65"/>
      <c r="O27" s="98"/>
    </row>
    <row r="28" spans="1:15" ht="23.25" customHeight="1" x14ac:dyDescent="0.25">
      <c r="A28" s="90"/>
      <c r="B28" s="93"/>
      <c r="C28" s="80"/>
      <c r="D28" s="80"/>
      <c r="E28" s="18" t="s">
        <v>11</v>
      </c>
      <c r="F28" s="31">
        <v>0</v>
      </c>
      <c r="G28" s="31"/>
      <c r="H28" s="31"/>
      <c r="I28" s="31"/>
      <c r="J28" s="31"/>
      <c r="K28" s="31"/>
      <c r="L28" s="31"/>
      <c r="M28" s="31"/>
      <c r="N28" s="31"/>
      <c r="O28" s="98"/>
    </row>
    <row r="29" spans="1:15" ht="27.75" customHeight="1" x14ac:dyDescent="0.25">
      <c r="A29" s="90"/>
      <c r="B29" s="93"/>
      <c r="C29" s="80"/>
      <c r="D29" s="80"/>
      <c r="E29" s="19" t="s">
        <v>12</v>
      </c>
      <c r="F29" s="31">
        <v>0</v>
      </c>
      <c r="G29" s="31"/>
      <c r="H29" s="31"/>
      <c r="I29" s="31"/>
      <c r="J29" s="31"/>
      <c r="K29" s="31"/>
      <c r="L29" s="31"/>
      <c r="M29" s="31"/>
      <c r="N29" s="31"/>
      <c r="O29" s="98"/>
    </row>
    <row r="30" spans="1:15" ht="32.25" customHeight="1" x14ac:dyDescent="0.25">
      <c r="A30" s="90"/>
      <c r="B30" s="93"/>
      <c r="C30" s="80"/>
      <c r="D30" s="80"/>
      <c r="E30" s="20" t="s">
        <v>13</v>
      </c>
      <c r="F30" s="31">
        <v>0</v>
      </c>
      <c r="G30" s="31"/>
      <c r="H30" s="31"/>
      <c r="I30" s="31"/>
      <c r="J30" s="31"/>
      <c r="K30" s="31"/>
      <c r="L30" s="31"/>
      <c r="M30" s="31"/>
      <c r="N30" s="31"/>
      <c r="O30" s="98"/>
    </row>
    <row r="31" spans="1:15" ht="19.5" customHeight="1" x14ac:dyDescent="0.25">
      <c r="A31" s="90"/>
      <c r="B31" s="93"/>
      <c r="C31" s="80"/>
      <c r="D31" s="80"/>
      <c r="E31" s="18" t="s">
        <v>14</v>
      </c>
      <c r="F31" s="31">
        <v>10</v>
      </c>
      <c r="G31" s="38">
        <v>0</v>
      </c>
      <c r="H31" s="38">
        <v>0</v>
      </c>
      <c r="I31" s="38">
        <v>0</v>
      </c>
      <c r="J31" s="38">
        <v>0</v>
      </c>
      <c r="K31" s="31">
        <v>0</v>
      </c>
      <c r="L31" s="38">
        <f>SUM(L33:L37)</f>
        <v>0</v>
      </c>
      <c r="M31" s="31">
        <v>0</v>
      </c>
      <c r="N31" s="31">
        <v>100</v>
      </c>
      <c r="O31" s="98"/>
    </row>
    <row r="32" spans="1:15" ht="25.5" x14ac:dyDescent="0.25">
      <c r="A32" s="91"/>
      <c r="B32" s="93"/>
      <c r="C32" s="81"/>
      <c r="D32" s="81"/>
      <c r="E32" s="30" t="s">
        <v>15</v>
      </c>
      <c r="F32" s="31">
        <v>0</v>
      </c>
      <c r="G32" s="36"/>
      <c r="H32" s="36"/>
      <c r="I32" s="36"/>
      <c r="J32" s="36"/>
      <c r="K32" s="36"/>
      <c r="L32" s="36"/>
      <c r="M32" s="36"/>
      <c r="N32" s="36"/>
      <c r="O32" s="99"/>
    </row>
    <row r="33" spans="1:15" ht="19.5" customHeight="1" x14ac:dyDescent="0.25">
      <c r="A33" s="86" t="s">
        <v>98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5" ht="20.25" customHeight="1" x14ac:dyDescent="0.25">
      <c r="A34" s="89" t="s">
        <v>52</v>
      </c>
      <c r="B34" s="79" t="s">
        <v>75</v>
      </c>
      <c r="C34" s="79" t="s">
        <v>37</v>
      </c>
      <c r="D34" s="79" t="s">
        <v>32</v>
      </c>
      <c r="E34" s="15" t="s">
        <v>9</v>
      </c>
      <c r="F34" s="31">
        <f>F40+F39+F38+F37+F36</f>
        <v>74.748000000000005</v>
      </c>
      <c r="G34" s="38">
        <f>SUM(G36:G40)</f>
        <v>17.244</v>
      </c>
      <c r="H34" s="196">
        <f>G34/F34*100</f>
        <v>23.069513565580348</v>
      </c>
      <c r="I34" s="38">
        <f>SUM(I36:I40)</f>
        <v>40.236000000000004</v>
      </c>
      <c r="J34" s="196">
        <f>I34/F34*100</f>
        <v>53.828864986354155</v>
      </c>
      <c r="K34" s="38">
        <f>SUM(K36:K40)</f>
        <v>0</v>
      </c>
      <c r="L34" s="196">
        <v>0</v>
      </c>
      <c r="M34" s="38">
        <f>SUM(M36:M40)</f>
        <v>0</v>
      </c>
      <c r="N34" s="196">
        <v>0</v>
      </c>
      <c r="O34" s="97"/>
    </row>
    <row r="35" spans="1:15" x14ac:dyDescent="0.25">
      <c r="A35" s="108"/>
      <c r="B35" s="80"/>
      <c r="C35" s="80"/>
      <c r="D35" s="80"/>
      <c r="E35" s="17" t="s">
        <v>10</v>
      </c>
      <c r="F35" s="37"/>
      <c r="G35" s="37"/>
      <c r="H35" s="197"/>
      <c r="I35" s="37"/>
      <c r="J35" s="197"/>
      <c r="K35" s="37"/>
      <c r="L35" s="197"/>
      <c r="M35" s="37"/>
      <c r="N35" s="197"/>
      <c r="O35" s="98"/>
    </row>
    <row r="36" spans="1:15" ht="26.25" customHeight="1" x14ac:dyDescent="0.25">
      <c r="A36" s="108"/>
      <c r="B36" s="80"/>
      <c r="C36" s="80"/>
      <c r="D36" s="80"/>
      <c r="E36" s="18" t="s">
        <v>11</v>
      </c>
      <c r="F36" s="31"/>
      <c r="G36" s="36"/>
      <c r="H36" s="198"/>
      <c r="I36" s="36"/>
      <c r="J36" s="198"/>
      <c r="K36" s="36"/>
      <c r="L36" s="198"/>
      <c r="M36" s="36"/>
      <c r="N36" s="198"/>
      <c r="O36" s="98"/>
    </row>
    <row r="37" spans="1:15" ht="23.45" customHeight="1" x14ac:dyDescent="0.25">
      <c r="A37" s="108"/>
      <c r="B37" s="80"/>
      <c r="C37" s="80"/>
      <c r="D37" s="80"/>
      <c r="E37" s="19" t="s">
        <v>12</v>
      </c>
      <c r="F37" s="31">
        <v>0</v>
      </c>
      <c r="G37" s="36"/>
      <c r="H37" s="198"/>
      <c r="I37" s="36"/>
      <c r="J37" s="198"/>
      <c r="K37" s="36"/>
      <c r="L37" s="198"/>
      <c r="M37" s="36"/>
      <c r="N37" s="198"/>
      <c r="O37" s="98"/>
    </row>
    <row r="38" spans="1:15" ht="33.75" customHeight="1" x14ac:dyDescent="0.25">
      <c r="A38" s="108"/>
      <c r="B38" s="80"/>
      <c r="C38" s="80"/>
      <c r="D38" s="80"/>
      <c r="E38" s="20" t="s">
        <v>13</v>
      </c>
      <c r="F38" s="31">
        <v>0</v>
      </c>
      <c r="G38" s="36"/>
      <c r="H38" s="198"/>
      <c r="I38" s="36"/>
      <c r="J38" s="198"/>
      <c r="K38" s="36"/>
      <c r="L38" s="198"/>
      <c r="M38" s="36"/>
      <c r="N38" s="198"/>
      <c r="O38" s="98"/>
    </row>
    <row r="39" spans="1:15" ht="19.5" customHeight="1" x14ac:dyDescent="0.25">
      <c r="A39" s="108"/>
      <c r="B39" s="80"/>
      <c r="C39" s="80"/>
      <c r="D39" s="80"/>
      <c r="E39" s="18" t="s">
        <v>14</v>
      </c>
      <c r="F39" s="31">
        <v>74.748000000000005</v>
      </c>
      <c r="G39" s="31">
        <v>17.244</v>
      </c>
      <c r="H39" s="196">
        <f>G39/F39*100</f>
        <v>23.069513565580348</v>
      </c>
      <c r="I39" s="31">
        <f>G39+22.992</f>
        <v>40.236000000000004</v>
      </c>
      <c r="J39" s="196">
        <f>I39/F39*100</f>
        <v>53.828864986354155</v>
      </c>
      <c r="K39" s="31">
        <v>0</v>
      </c>
      <c r="L39" s="196">
        <v>0</v>
      </c>
      <c r="M39" s="31">
        <v>0</v>
      </c>
      <c r="N39" s="196">
        <v>0</v>
      </c>
      <c r="O39" s="98"/>
    </row>
    <row r="40" spans="1:15" ht="27" customHeight="1" x14ac:dyDescent="0.25">
      <c r="A40" s="109"/>
      <c r="B40" s="81"/>
      <c r="C40" s="81"/>
      <c r="D40" s="81"/>
      <c r="E40" s="20" t="s">
        <v>15</v>
      </c>
      <c r="F40" s="31">
        <v>0</v>
      </c>
      <c r="G40" s="36"/>
      <c r="H40" s="36"/>
      <c r="I40" s="36"/>
      <c r="J40" s="36"/>
      <c r="K40" s="36"/>
      <c r="L40" s="36"/>
      <c r="M40" s="36"/>
      <c r="N40" s="198"/>
      <c r="O40" s="99"/>
    </row>
    <row r="41" spans="1:15" ht="18.75" customHeight="1" x14ac:dyDescent="0.25">
      <c r="A41" s="86" t="s">
        <v>100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5" ht="20.25" customHeight="1" x14ac:dyDescent="0.25">
      <c r="A42" s="89" t="s">
        <v>53</v>
      </c>
      <c r="B42" s="79" t="s">
        <v>90</v>
      </c>
      <c r="C42" s="79" t="s">
        <v>117</v>
      </c>
      <c r="D42" s="79" t="s">
        <v>117</v>
      </c>
      <c r="E42" s="187" t="s">
        <v>9</v>
      </c>
      <c r="F42" s="31">
        <f>F48+F47+F46+F45+F44</f>
        <v>950.61099999999999</v>
      </c>
      <c r="G42" s="38">
        <f>SUM(G44:G48)</f>
        <v>947.12</v>
      </c>
      <c r="H42" s="31">
        <f>G42/F42*100</f>
        <v>99.632762507482028</v>
      </c>
      <c r="I42" s="38">
        <f>SUM(I44:I48)</f>
        <v>947.12</v>
      </c>
      <c r="J42" s="31">
        <f>I42/F42*100</f>
        <v>99.632762507482028</v>
      </c>
      <c r="K42" s="38">
        <f>SUM(K44:K48)</f>
        <v>0</v>
      </c>
      <c r="L42" s="31">
        <f>K42/F42*100</f>
        <v>0</v>
      </c>
      <c r="M42" s="38">
        <f>SUM(M44:M48)</f>
        <v>0</v>
      </c>
      <c r="N42" s="31">
        <f>M42/F42*100</f>
        <v>0</v>
      </c>
      <c r="O42" s="97"/>
    </row>
    <row r="43" spans="1:15" x14ac:dyDescent="0.25">
      <c r="A43" s="108"/>
      <c r="B43" s="80"/>
      <c r="C43" s="80"/>
      <c r="D43" s="80"/>
      <c r="E43" s="17" t="s">
        <v>10</v>
      </c>
      <c r="F43" s="65"/>
      <c r="G43" s="65"/>
      <c r="H43" s="65"/>
      <c r="I43" s="65"/>
      <c r="J43" s="65"/>
      <c r="K43" s="65"/>
      <c r="L43" s="65"/>
      <c r="M43" s="65"/>
      <c r="N43" s="65"/>
      <c r="O43" s="98"/>
    </row>
    <row r="44" spans="1:15" ht="26.25" customHeight="1" x14ac:dyDescent="0.25">
      <c r="A44" s="108"/>
      <c r="B44" s="80"/>
      <c r="C44" s="80"/>
      <c r="D44" s="80"/>
      <c r="E44" s="18" t="s">
        <v>11</v>
      </c>
      <c r="F44" s="31">
        <v>0</v>
      </c>
      <c r="G44" s="31"/>
      <c r="H44" s="31"/>
      <c r="I44" s="31"/>
      <c r="J44" s="31"/>
      <c r="K44" s="31"/>
      <c r="L44" s="31"/>
      <c r="M44" s="31"/>
      <c r="N44" s="31"/>
      <c r="O44" s="98"/>
    </row>
    <row r="45" spans="1:15" ht="27.75" customHeight="1" x14ac:dyDescent="0.25">
      <c r="A45" s="108"/>
      <c r="B45" s="80"/>
      <c r="C45" s="80"/>
      <c r="D45" s="80"/>
      <c r="E45" s="19" t="s">
        <v>12</v>
      </c>
      <c r="F45" s="31">
        <v>0</v>
      </c>
      <c r="G45" s="31"/>
      <c r="H45" s="31"/>
      <c r="I45" s="31"/>
      <c r="J45" s="31"/>
      <c r="K45" s="31"/>
      <c r="L45" s="31"/>
      <c r="M45" s="31"/>
      <c r="N45" s="31"/>
      <c r="O45" s="98"/>
    </row>
    <row r="46" spans="1:15" ht="22.5" customHeight="1" x14ac:dyDescent="0.25">
      <c r="A46" s="108"/>
      <c r="B46" s="80"/>
      <c r="C46" s="80"/>
      <c r="D46" s="80"/>
      <c r="E46" s="20" t="s">
        <v>13</v>
      </c>
      <c r="F46" s="189">
        <v>0</v>
      </c>
      <c r="G46" s="31"/>
      <c r="H46" s="31"/>
      <c r="I46" s="31"/>
      <c r="J46" s="31"/>
      <c r="K46" s="31"/>
      <c r="L46" s="31"/>
      <c r="M46" s="31"/>
      <c r="N46" s="31"/>
      <c r="O46" s="98"/>
    </row>
    <row r="47" spans="1:15" ht="18.75" customHeight="1" x14ac:dyDescent="0.25">
      <c r="A47" s="108"/>
      <c r="B47" s="80"/>
      <c r="C47" s="80"/>
      <c r="D47" s="80"/>
      <c r="E47" s="18" t="s">
        <v>14</v>
      </c>
      <c r="F47" s="190">
        <v>950.61099999999999</v>
      </c>
      <c r="G47" s="31">
        <v>947.12</v>
      </c>
      <c r="H47" s="31">
        <f>G47/F47*100</f>
        <v>99.632762507482028</v>
      </c>
      <c r="I47" s="31">
        <f>G47</f>
        <v>947.12</v>
      </c>
      <c r="J47" s="31">
        <f>I47/F47*100</f>
        <v>99.632762507482028</v>
      </c>
      <c r="K47" s="31">
        <v>0</v>
      </c>
      <c r="L47" s="31">
        <f>K47/F47*100</f>
        <v>0</v>
      </c>
      <c r="M47" s="38">
        <v>0</v>
      </c>
      <c r="N47" s="31">
        <f>M47/F47*100</f>
        <v>0</v>
      </c>
      <c r="O47" s="98"/>
    </row>
    <row r="48" spans="1:15" ht="25.5" customHeight="1" x14ac:dyDescent="0.25">
      <c r="A48" s="109"/>
      <c r="B48" s="81"/>
      <c r="C48" s="81"/>
      <c r="D48" s="81"/>
      <c r="E48" s="20" t="s">
        <v>15</v>
      </c>
      <c r="F48" s="31">
        <v>0</v>
      </c>
      <c r="G48" s="36"/>
      <c r="H48" s="36"/>
      <c r="I48" s="36"/>
      <c r="J48" s="36"/>
      <c r="K48" s="36"/>
      <c r="L48" s="36"/>
      <c r="M48" s="36"/>
      <c r="N48" s="36"/>
      <c r="O48" s="99"/>
    </row>
    <row r="49" spans="1:15" ht="22.5" customHeight="1" x14ac:dyDescent="0.25">
      <c r="A49" s="86" t="s">
        <v>118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5" ht="25.5" customHeight="1" x14ac:dyDescent="0.25">
      <c r="A50" s="89" t="s">
        <v>56</v>
      </c>
      <c r="B50" s="104" t="s">
        <v>57</v>
      </c>
      <c r="C50" s="110"/>
      <c r="D50" s="111"/>
      <c r="E50" s="199" t="s">
        <v>9</v>
      </c>
      <c r="F50" s="200">
        <f>F59+F67+F75</f>
        <v>133.21699999999998</v>
      </c>
      <c r="G50" s="201">
        <f>G59+G67+G75</f>
        <v>0</v>
      </c>
      <c r="H50" s="202">
        <f>G50/F50*100</f>
        <v>0</v>
      </c>
      <c r="I50" s="201">
        <f>I59+I67+I75</f>
        <v>42</v>
      </c>
      <c r="J50" s="209">
        <f>I50/F50%</f>
        <v>31.527507750512324</v>
      </c>
      <c r="K50" s="201">
        <f>K59+K67+K75</f>
        <v>0</v>
      </c>
      <c r="L50" s="209">
        <f>K50/F50</f>
        <v>0</v>
      </c>
      <c r="M50" s="201">
        <f>M59+M67+M75</f>
        <v>0</v>
      </c>
      <c r="N50" s="209">
        <f>M50/F50</f>
        <v>0</v>
      </c>
      <c r="O50" s="100"/>
    </row>
    <row r="51" spans="1:15" ht="18" customHeight="1" x14ac:dyDescent="0.25">
      <c r="A51" s="108"/>
      <c r="B51" s="112"/>
      <c r="C51" s="113"/>
      <c r="D51" s="114"/>
      <c r="E51" s="203" t="s">
        <v>10</v>
      </c>
      <c r="F51" s="202"/>
      <c r="G51" s="202"/>
      <c r="H51" s="202"/>
      <c r="I51" s="202"/>
      <c r="J51" s="202"/>
      <c r="K51" s="202"/>
      <c r="L51" s="202"/>
      <c r="M51" s="202"/>
      <c r="N51" s="202"/>
      <c r="O51" s="100"/>
    </row>
    <row r="52" spans="1:15" ht="28.5" customHeight="1" x14ac:dyDescent="0.25">
      <c r="A52" s="108"/>
      <c r="B52" s="112"/>
      <c r="C52" s="113"/>
      <c r="D52" s="114"/>
      <c r="E52" s="204" t="s">
        <v>11</v>
      </c>
      <c r="F52" s="202">
        <v>0</v>
      </c>
      <c r="G52" s="202"/>
      <c r="H52" s="202"/>
      <c r="I52" s="202"/>
      <c r="J52" s="202"/>
      <c r="K52" s="202"/>
      <c r="L52" s="202"/>
      <c r="M52" s="202"/>
      <c r="N52" s="202"/>
      <c r="O52" s="100"/>
    </row>
    <row r="53" spans="1:15" ht="26.25" hidden="1" customHeight="1" x14ac:dyDescent="0.25">
      <c r="A53" s="108"/>
      <c r="B53" s="112"/>
      <c r="C53" s="113"/>
      <c r="D53" s="114"/>
      <c r="E53" s="205" t="s">
        <v>12</v>
      </c>
      <c r="F53" s="206">
        <v>0</v>
      </c>
      <c r="G53" s="201" t="e">
        <f>SUM(G62+G70+G78+#REF!)</f>
        <v>#REF!</v>
      </c>
      <c r="H53" s="202">
        <v>0</v>
      </c>
      <c r="I53" s="201" t="e">
        <f>SUM(I62+I70+I78+#REF!)</f>
        <v>#REF!</v>
      </c>
      <c r="J53" s="202">
        <v>0</v>
      </c>
      <c r="K53" s="201">
        <v>0</v>
      </c>
      <c r="L53" s="202">
        <v>0</v>
      </c>
      <c r="M53" s="201">
        <v>0</v>
      </c>
      <c r="N53" s="202">
        <v>0</v>
      </c>
      <c r="O53" s="100"/>
    </row>
    <row r="54" spans="1:15" ht="15.75" hidden="1" customHeight="1" x14ac:dyDescent="0.25">
      <c r="A54" s="108"/>
      <c r="B54" s="112"/>
      <c r="C54" s="113"/>
      <c r="D54" s="114"/>
      <c r="E54" s="195" t="s">
        <v>13</v>
      </c>
      <c r="F54" s="202">
        <v>0</v>
      </c>
      <c r="G54" s="202"/>
      <c r="H54" s="202"/>
      <c r="I54" s="202"/>
      <c r="J54" s="202"/>
      <c r="K54" s="202"/>
      <c r="L54" s="202"/>
      <c r="M54" s="202"/>
      <c r="N54" s="202"/>
      <c r="O54" s="100"/>
    </row>
    <row r="55" spans="1:15" ht="25.5" customHeight="1" x14ac:dyDescent="0.25">
      <c r="A55" s="108"/>
      <c r="B55" s="112"/>
      <c r="C55" s="113"/>
      <c r="D55" s="114"/>
      <c r="E55" s="207" t="s">
        <v>12</v>
      </c>
      <c r="F55" s="202"/>
      <c r="G55" s="202"/>
      <c r="H55" s="202"/>
      <c r="I55" s="202"/>
      <c r="J55" s="202"/>
      <c r="K55" s="202"/>
      <c r="L55" s="202"/>
      <c r="M55" s="202"/>
      <c r="N55" s="202"/>
      <c r="O55" s="100"/>
    </row>
    <row r="56" spans="1:15" ht="24.6" customHeight="1" x14ac:dyDescent="0.25">
      <c r="A56" s="108"/>
      <c r="B56" s="112"/>
      <c r="C56" s="113"/>
      <c r="D56" s="114"/>
      <c r="E56" s="195" t="s">
        <v>13</v>
      </c>
      <c r="F56" s="202"/>
      <c r="G56" s="202"/>
      <c r="H56" s="202"/>
      <c r="I56" s="202"/>
      <c r="J56" s="202"/>
      <c r="K56" s="202"/>
      <c r="L56" s="202"/>
      <c r="M56" s="202"/>
      <c r="N56" s="202"/>
      <c r="O56" s="100"/>
    </row>
    <row r="57" spans="1:15" ht="19.5" customHeight="1" x14ac:dyDescent="0.25">
      <c r="A57" s="108"/>
      <c r="B57" s="112"/>
      <c r="C57" s="113"/>
      <c r="D57" s="114"/>
      <c r="E57" s="207" t="s">
        <v>14</v>
      </c>
      <c r="F57" s="146">
        <f>F64+F72+F80</f>
        <v>133.21699999999998</v>
      </c>
      <c r="G57" s="202">
        <f>G64+G72+G80</f>
        <v>0</v>
      </c>
      <c r="H57" s="202">
        <f>G57/F57*100</f>
        <v>0</v>
      </c>
      <c r="I57" s="146">
        <f>I64+I72+I80</f>
        <v>42</v>
      </c>
      <c r="J57" s="208">
        <f>I57/F57*100</f>
        <v>31.527507750512324</v>
      </c>
      <c r="K57" s="202">
        <f>K64+K72+K80</f>
        <v>0</v>
      </c>
      <c r="L57" s="209">
        <f>K57/F57%</f>
        <v>0</v>
      </c>
      <c r="M57" s="202">
        <v>0</v>
      </c>
      <c r="N57" s="209">
        <f>M57/F57</f>
        <v>0</v>
      </c>
      <c r="O57" s="100"/>
    </row>
    <row r="58" spans="1:15" ht="24" customHeight="1" x14ac:dyDescent="0.25">
      <c r="A58" s="109"/>
      <c r="B58" s="115"/>
      <c r="C58" s="116"/>
      <c r="D58" s="117"/>
      <c r="E58" s="195" t="s">
        <v>15</v>
      </c>
      <c r="F58" s="202"/>
      <c r="G58" s="202"/>
      <c r="H58" s="202"/>
      <c r="I58" s="202"/>
      <c r="J58" s="202"/>
      <c r="K58" s="202"/>
      <c r="L58" s="202"/>
      <c r="M58" s="202"/>
      <c r="N58" s="202"/>
      <c r="O58" s="100"/>
    </row>
    <row r="59" spans="1:15" ht="30.6" customHeight="1" x14ac:dyDescent="0.25">
      <c r="A59" s="89" t="s">
        <v>47</v>
      </c>
      <c r="B59" s="79" t="s">
        <v>26</v>
      </c>
      <c r="C59" s="79" t="s">
        <v>119</v>
      </c>
      <c r="D59" s="82"/>
      <c r="E59" s="187" t="s">
        <v>9</v>
      </c>
      <c r="F59" s="31">
        <f>F65+F64+F63+F62+F61</f>
        <v>1</v>
      </c>
      <c r="G59" s="38">
        <f>SUM(G61:G65)</f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97"/>
    </row>
    <row r="60" spans="1:15" ht="16.5" customHeight="1" x14ac:dyDescent="0.25">
      <c r="A60" s="108"/>
      <c r="B60" s="80"/>
      <c r="C60" s="80"/>
      <c r="D60" s="83"/>
      <c r="E60" s="17" t="s">
        <v>10</v>
      </c>
      <c r="F60" s="31"/>
      <c r="G60" s="31"/>
      <c r="H60" s="31"/>
      <c r="I60" s="31"/>
      <c r="J60" s="31"/>
      <c r="K60" s="31"/>
      <c r="L60" s="31"/>
      <c r="M60" s="31"/>
      <c r="N60" s="31"/>
      <c r="O60" s="98"/>
    </row>
    <row r="61" spans="1:15" ht="26.25" customHeight="1" x14ac:dyDescent="0.25">
      <c r="A61" s="108"/>
      <c r="B61" s="80"/>
      <c r="C61" s="80"/>
      <c r="D61" s="83"/>
      <c r="E61" s="18" t="s">
        <v>11</v>
      </c>
      <c r="F61" s="31">
        <v>0</v>
      </c>
      <c r="G61" s="31"/>
      <c r="H61" s="31"/>
      <c r="I61" s="31"/>
      <c r="J61" s="31"/>
      <c r="K61" s="31"/>
      <c r="L61" s="31"/>
      <c r="M61" s="31"/>
      <c r="N61" s="31"/>
      <c r="O61" s="98"/>
    </row>
    <row r="62" spans="1:15" ht="25.5" customHeight="1" x14ac:dyDescent="0.25">
      <c r="A62" s="108"/>
      <c r="B62" s="80"/>
      <c r="C62" s="80"/>
      <c r="D62" s="83"/>
      <c r="E62" s="19" t="s">
        <v>12</v>
      </c>
      <c r="F62" s="31">
        <v>0</v>
      </c>
      <c r="G62" s="31"/>
      <c r="H62" s="31"/>
      <c r="I62" s="31"/>
      <c r="J62" s="31"/>
      <c r="K62" s="31"/>
      <c r="L62" s="31"/>
      <c r="M62" s="31"/>
      <c r="N62" s="31"/>
      <c r="O62" s="98"/>
    </row>
    <row r="63" spans="1:15" ht="24" customHeight="1" x14ac:dyDescent="0.25">
      <c r="A63" s="108"/>
      <c r="B63" s="80"/>
      <c r="C63" s="80"/>
      <c r="D63" s="83"/>
      <c r="E63" s="20" t="s">
        <v>13</v>
      </c>
      <c r="F63" s="31">
        <v>0</v>
      </c>
      <c r="G63" s="31"/>
      <c r="H63" s="31"/>
      <c r="I63" s="31"/>
      <c r="J63" s="31"/>
      <c r="K63" s="31"/>
      <c r="L63" s="31"/>
      <c r="M63" s="31"/>
      <c r="N63" s="31"/>
      <c r="O63" s="98"/>
    </row>
    <row r="64" spans="1:15" ht="19.5" customHeight="1" x14ac:dyDescent="0.25">
      <c r="A64" s="108"/>
      <c r="B64" s="80"/>
      <c r="C64" s="80"/>
      <c r="D64" s="83"/>
      <c r="E64" s="18" t="s">
        <v>14</v>
      </c>
      <c r="F64" s="31">
        <v>1</v>
      </c>
      <c r="G64" s="38">
        <f>SUM(G67:G71)</f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98"/>
    </row>
    <row r="65" spans="1:15" ht="29.25" customHeight="1" x14ac:dyDescent="0.25">
      <c r="A65" s="109"/>
      <c r="B65" s="81"/>
      <c r="C65" s="81"/>
      <c r="D65" s="84"/>
      <c r="E65" s="20" t="s">
        <v>15</v>
      </c>
      <c r="F65" s="31">
        <v>0</v>
      </c>
      <c r="G65" s="31"/>
      <c r="H65" s="31"/>
      <c r="I65" s="31"/>
      <c r="J65" s="31"/>
      <c r="K65" s="31"/>
      <c r="L65" s="31"/>
      <c r="M65" s="31"/>
      <c r="N65" s="31"/>
      <c r="O65" s="99"/>
    </row>
    <row r="66" spans="1:15" ht="19.5" customHeight="1" x14ac:dyDescent="0.25">
      <c r="A66" s="86" t="s">
        <v>104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</row>
    <row r="67" spans="1:15" ht="30" customHeight="1" x14ac:dyDescent="0.25">
      <c r="A67" s="89" t="s">
        <v>48</v>
      </c>
      <c r="B67" s="79" t="s">
        <v>91</v>
      </c>
      <c r="C67" s="79" t="s">
        <v>30</v>
      </c>
      <c r="D67" s="79" t="s">
        <v>30</v>
      </c>
      <c r="E67" s="15" t="s">
        <v>9</v>
      </c>
      <c r="F67" s="31">
        <f>F73+F72+F71+F70+F69</f>
        <v>42.216999999999999</v>
      </c>
      <c r="G67" s="31">
        <v>0</v>
      </c>
      <c r="H67" s="31">
        <v>0</v>
      </c>
      <c r="I67" s="31">
        <f>I73+I72+I71+I70+I69</f>
        <v>42</v>
      </c>
      <c r="J67" s="31">
        <f>I67/F67*100</f>
        <v>99.4859890565412</v>
      </c>
      <c r="K67" s="31">
        <v>0</v>
      </c>
      <c r="L67" s="31">
        <v>0</v>
      </c>
      <c r="M67" s="31">
        <v>0</v>
      </c>
      <c r="N67" s="31">
        <v>0</v>
      </c>
      <c r="O67" s="85"/>
    </row>
    <row r="68" spans="1:15" ht="17.25" customHeight="1" x14ac:dyDescent="0.25">
      <c r="A68" s="108"/>
      <c r="B68" s="80"/>
      <c r="C68" s="80"/>
      <c r="D68" s="80"/>
      <c r="E68" s="62" t="s">
        <v>10</v>
      </c>
      <c r="F68" s="31"/>
      <c r="G68" s="31"/>
      <c r="H68" s="31"/>
      <c r="I68" s="31"/>
      <c r="J68" s="31"/>
      <c r="K68" s="31"/>
      <c r="L68" s="31"/>
      <c r="M68" s="31"/>
      <c r="N68" s="31"/>
      <c r="O68" s="85"/>
    </row>
    <row r="69" spans="1:15" ht="23.25" customHeight="1" x14ac:dyDescent="0.25">
      <c r="A69" s="108"/>
      <c r="B69" s="80"/>
      <c r="C69" s="80"/>
      <c r="D69" s="80"/>
      <c r="E69" s="18" t="s">
        <v>11</v>
      </c>
      <c r="F69" s="31">
        <v>0</v>
      </c>
      <c r="G69" s="31"/>
      <c r="H69" s="31"/>
      <c r="I69" s="31"/>
      <c r="J69" s="31"/>
      <c r="K69" s="31"/>
      <c r="L69" s="31"/>
      <c r="M69" s="31"/>
      <c r="N69" s="31"/>
      <c r="O69" s="85"/>
    </row>
    <row r="70" spans="1:15" ht="31.5" customHeight="1" x14ac:dyDescent="0.25">
      <c r="A70" s="108"/>
      <c r="B70" s="80"/>
      <c r="C70" s="80"/>
      <c r="D70" s="80"/>
      <c r="E70" s="19" t="s">
        <v>12</v>
      </c>
      <c r="F70" s="31">
        <v>0</v>
      </c>
      <c r="G70" s="31"/>
      <c r="H70" s="31"/>
      <c r="I70" s="31"/>
      <c r="J70" s="31"/>
      <c r="K70" s="31"/>
      <c r="L70" s="31"/>
      <c r="M70" s="31"/>
      <c r="N70" s="31"/>
      <c r="O70" s="85"/>
    </row>
    <row r="71" spans="1:15" ht="36.75" customHeight="1" x14ac:dyDescent="0.25">
      <c r="A71" s="108"/>
      <c r="B71" s="80"/>
      <c r="C71" s="80"/>
      <c r="D71" s="80"/>
      <c r="E71" s="20" t="s">
        <v>13</v>
      </c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85"/>
    </row>
    <row r="72" spans="1:15" ht="23.25" customHeight="1" x14ac:dyDescent="0.25">
      <c r="A72" s="108"/>
      <c r="B72" s="80"/>
      <c r="C72" s="80"/>
      <c r="D72" s="80"/>
      <c r="E72" s="18" t="s">
        <v>14</v>
      </c>
      <c r="F72" s="31">
        <v>42.216999999999999</v>
      </c>
      <c r="G72" s="31">
        <v>0</v>
      </c>
      <c r="H72" s="31">
        <v>0</v>
      </c>
      <c r="I72" s="31">
        <f>G72+42</f>
        <v>42</v>
      </c>
      <c r="J72" s="31">
        <f>I72/F72*100</f>
        <v>99.4859890565412</v>
      </c>
      <c r="K72" s="31">
        <v>0</v>
      </c>
      <c r="L72" s="31">
        <v>0</v>
      </c>
      <c r="M72" s="31">
        <v>0</v>
      </c>
      <c r="N72" s="31">
        <v>0</v>
      </c>
      <c r="O72" s="85"/>
    </row>
    <row r="73" spans="1:15" ht="29.25" customHeight="1" x14ac:dyDescent="0.25">
      <c r="A73" s="109"/>
      <c r="B73" s="81"/>
      <c r="C73" s="81"/>
      <c r="D73" s="81"/>
      <c r="E73" s="20" t="s">
        <v>15</v>
      </c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85"/>
    </row>
    <row r="74" spans="1:15" ht="21" customHeight="1" x14ac:dyDescent="0.25">
      <c r="A74" s="86" t="s">
        <v>101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</row>
    <row r="75" spans="1:15" ht="15.6" customHeight="1" x14ac:dyDescent="0.25">
      <c r="A75" s="89" t="s">
        <v>49</v>
      </c>
      <c r="B75" s="89" t="s">
        <v>46</v>
      </c>
      <c r="C75" s="89" t="s">
        <v>120</v>
      </c>
      <c r="D75" s="89"/>
      <c r="E75" s="30" t="s">
        <v>9</v>
      </c>
      <c r="F75" s="189">
        <f>F81+F80+F79+F78+F77</f>
        <v>90</v>
      </c>
      <c r="G75" s="38">
        <f>SUM(G77:G81)</f>
        <v>0</v>
      </c>
      <c r="H75" s="38">
        <v>0</v>
      </c>
      <c r="I75" s="38">
        <f>SUM(I77:I81)</f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89"/>
    </row>
    <row r="76" spans="1:15" ht="16.5" customHeight="1" x14ac:dyDescent="0.25">
      <c r="A76" s="108"/>
      <c r="B76" s="108"/>
      <c r="C76" s="108"/>
      <c r="D76" s="108"/>
      <c r="E76" s="192" t="s">
        <v>10</v>
      </c>
      <c r="F76" s="189"/>
      <c r="G76" s="189"/>
      <c r="H76" s="38"/>
      <c r="I76" s="189"/>
      <c r="J76" s="38"/>
      <c r="K76" s="189"/>
      <c r="L76" s="38"/>
      <c r="M76" s="189"/>
      <c r="N76" s="38"/>
      <c r="O76" s="108"/>
    </row>
    <row r="77" spans="1:15" ht="26.25" customHeight="1" x14ac:dyDescent="0.25">
      <c r="A77" s="108"/>
      <c r="B77" s="108"/>
      <c r="C77" s="108"/>
      <c r="D77" s="108"/>
      <c r="E77" s="30" t="s">
        <v>11</v>
      </c>
      <c r="F77" s="189">
        <v>0</v>
      </c>
      <c r="G77" s="189"/>
      <c r="H77" s="38"/>
      <c r="I77" s="189"/>
      <c r="J77" s="38"/>
      <c r="K77" s="189"/>
      <c r="L77" s="38"/>
      <c r="M77" s="189"/>
      <c r="N77" s="38"/>
      <c r="O77" s="108"/>
    </row>
    <row r="78" spans="1:15" ht="25.5" customHeight="1" x14ac:dyDescent="0.25">
      <c r="A78" s="108"/>
      <c r="B78" s="108"/>
      <c r="C78" s="108"/>
      <c r="D78" s="108"/>
      <c r="E78" s="30" t="s">
        <v>12</v>
      </c>
      <c r="F78" s="189">
        <v>0</v>
      </c>
      <c r="G78" s="189"/>
      <c r="H78" s="38"/>
      <c r="I78" s="189"/>
      <c r="J78" s="38"/>
      <c r="K78" s="189"/>
      <c r="L78" s="38"/>
      <c r="M78" s="189"/>
      <c r="N78" s="38"/>
      <c r="O78" s="108"/>
    </row>
    <row r="79" spans="1:15" ht="35.25" customHeight="1" x14ac:dyDescent="0.25">
      <c r="A79" s="108"/>
      <c r="B79" s="108"/>
      <c r="C79" s="108"/>
      <c r="D79" s="108"/>
      <c r="E79" s="30" t="s">
        <v>13</v>
      </c>
      <c r="F79" s="189">
        <v>0</v>
      </c>
      <c r="G79" s="189"/>
      <c r="H79" s="38"/>
      <c r="I79" s="189"/>
      <c r="J79" s="38"/>
      <c r="K79" s="189"/>
      <c r="L79" s="38"/>
      <c r="M79" s="189"/>
      <c r="N79" s="38"/>
      <c r="O79" s="108"/>
    </row>
    <row r="80" spans="1:15" ht="19.5" customHeight="1" x14ac:dyDescent="0.25">
      <c r="A80" s="108"/>
      <c r="B80" s="108"/>
      <c r="C80" s="108"/>
      <c r="D80" s="108"/>
      <c r="E80" s="30" t="s">
        <v>14</v>
      </c>
      <c r="F80" s="193">
        <v>90</v>
      </c>
      <c r="G80" s="38">
        <f>SUM(G82:G82)</f>
        <v>0</v>
      </c>
      <c r="H80" s="38">
        <v>0</v>
      </c>
      <c r="I80" s="38">
        <v>0</v>
      </c>
      <c r="J80" s="38">
        <v>0</v>
      </c>
      <c r="K80" s="189">
        <v>0</v>
      </c>
      <c r="L80" s="38">
        <v>0</v>
      </c>
      <c r="M80" s="189">
        <v>0</v>
      </c>
      <c r="N80" s="38">
        <v>0</v>
      </c>
      <c r="O80" s="108"/>
    </row>
    <row r="81" spans="1:15" ht="25.5" customHeight="1" x14ac:dyDescent="0.25">
      <c r="A81" s="109"/>
      <c r="B81" s="109"/>
      <c r="C81" s="109"/>
      <c r="D81" s="109"/>
      <c r="E81" s="30" t="s">
        <v>15</v>
      </c>
      <c r="F81" s="189">
        <v>0</v>
      </c>
      <c r="G81" s="189"/>
      <c r="H81" s="189"/>
      <c r="I81" s="189"/>
      <c r="J81" s="189"/>
      <c r="K81" s="189"/>
      <c r="L81" s="189"/>
      <c r="M81" s="189"/>
      <c r="N81" s="189"/>
      <c r="O81" s="109"/>
    </row>
    <row r="82" spans="1:15" ht="18" customHeight="1" x14ac:dyDescent="0.25">
      <c r="A82" s="86" t="s">
        <v>105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</row>
    <row r="83" spans="1:15" s="55" customFormat="1" ht="25.5" x14ac:dyDescent="0.25">
      <c r="A83" s="89"/>
      <c r="B83" s="148" t="s">
        <v>16</v>
      </c>
      <c r="C83" s="89"/>
      <c r="D83" s="89"/>
      <c r="E83" s="23" t="s">
        <v>45</v>
      </c>
      <c r="F83" s="36">
        <f>F50+F19</f>
        <v>1168.576</v>
      </c>
      <c r="G83" s="145">
        <f>+G75+G67+G59+G42+G34+G26</f>
        <v>964.36400000000003</v>
      </c>
      <c r="H83" s="31">
        <f>G83/F83*100</f>
        <v>82.524713839750262</v>
      </c>
      <c r="I83" s="145">
        <f>+I75+I67+I59+I42+I34+I26</f>
        <v>1029.356</v>
      </c>
      <c r="J83" s="54">
        <f>I83/F83*100</f>
        <v>88.086354674407147</v>
      </c>
      <c r="K83" s="145">
        <f>+K75+K67+K59+K42+K34+K26</f>
        <v>0</v>
      </c>
      <c r="L83" s="54">
        <f>K83/F83*100</f>
        <v>0</v>
      </c>
      <c r="M83" s="145">
        <f>+M75+M67+M59+M42+M34+M26</f>
        <v>0</v>
      </c>
      <c r="N83" s="54">
        <f>M83/F83*100</f>
        <v>0</v>
      </c>
      <c r="O83" s="89"/>
    </row>
    <row r="84" spans="1:15" x14ac:dyDescent="0.25">
      <c r="A84" s="108"/>
      <c r="B84" s="149"/>
      <c r="C84" s="108"/>
      <c r="D84" s="108"/>
      <c r="E84" s="56" t="s">
        <v>10</v>
      </c>
      <c r="F84" s="57"/>
      <c r="G84" s="57"/>
      <c r="H84" s="57"/>
      <c r="I84" s="57"/>
      <c r="J84" s="57"/>
      <c r="K84" s="57"/>
      <c r="L84" s="57"/>
      <c r="M84" s="57"/>
      <c r="N84" s="57"/>
      <c r="O84" s="108"/>
    </row>
    <row r="85" spans="1:15" ht="25.5" x14ac:dyDescent="0.25">
      <c r="A85" s="108"/>
      <c r="B85" s="149"/>
      <c r="C85" s="108"/>
      <c r="D85" s="108"/>
      <c r="E85" s="77" t="s">
        <v>11</v>
      </c>
      <c r="F85" s="31">
        <v>0</v>
      </c>
      <c r="G85" s="145">
        <f>+G77+G69+G61+G44+G36+G28</f>
        <v>0</v>
      </c>
      <c r="H85" s="58"/>
      <c r="I85" s="36"/>
      <c r="J85" s="58"/>
      <c r="K85" s="36"/>
      <c r="L85" s="58"/>
      <c r="M85" s="36"/>
      <c r="N85" s="58"/>
      <c r="O85" s="108"/>
    </row>
    <row r="86" spans="1:15" ht="27.75" customHeight="1" x14ac:dyDescent="0.25">
      <c r="A86" s="108"/>
      <c r="B86" s="149"/>
      <c r="C86" s="108"/>
      <c r="D86" s="108"/>
      <c r="E86" s="77" t="s">
        <v>12</v>
      </c>
      <c r="F86" s="145">
        <f>F53+F22</f>
        <v>0</v>
      </c>
      <c r="G86" s="145">
        <f>+G78+G70+G62+G45+G37+G29</f>
        <v>0</v>
      </c>
      <c r="H86" s="31">
        <v>0</v>
      </c>
      <c r="I86" s="145">
        <f>+I78+I70+I62+I45+I37+I29</f>
        <v>0</v>
      </c>
      <c r="J86" s="31">
        <v>0</v>
      </c>
      <c r="K86" s="145">
        <f>K53+K22</f>
        <v>0</v>
      </c>
      <c r="L86" s="31">
        <v>0</v>
      </c>
      <c r="M86" s="145">
        <f>M53+M22</f>
        <v>0</v>
      </c>
      <c r="N86" s="31">
        <v>0</v>
      </c>
      <c r="O86" s="108"/>
    </row>
    <row r="87" spans="1:15" ht="38.25" x14ac:dyDescent="0.25">
      <c r="A87" s="108"/>
      <c r="B87" s="149"/>
      <c r="C87" s="108"/>
      <c r="D87" s="108"/>
      <c r="E87" s="77" t="s">
        <v>13</v>
      </c>
      <c r="F87" s="31"/>
      <c r="G87" s="31"/>
      <c r="H87" s="36"/>
      <c r="I87" s="36"/>
      <c r="J87" s="36"/>
      <c r="K87" s="36"/>
      <c r="L87" s="36"/>
      <c r="M87" s="36"/>
      <c r="N87" s="36"/>
      <c r="O87" s="108"/>
    </row>
    <row r="88" spans="1:15" x14ac:dyDescent="0.25">
      <c r="A88" s="108"/>
      <c r="B88" s="149"/>
      <c r="C88" s="108"/>
      <c r="D88" s="108"/>
      <c r="E88" s="77" t="s">
        <v>14</v>
      </c>
      <c r="F88" s="36">
        <f>F57+F24</f>
        <v>1168.576</v>
      </c>
      <c r="G88" s="145">
        <f>+G80+G72+G64+G47+G39+G31</f>
        <v>964.36400000000003</v>
      </c>
      <c r="H88" s="31">
        <f>G88/F88*100</f>
        <v>82.524713839750262</v>
      </c>
      <c r="I88" s="145">
        <f>+I80+I72+I64+I47+I39+I31</f>
        <v>1029.356</v>
      </c>
      <c r="J88" s="31">
        <f>I88/F88*100</f>
        <v>88.086354674407147</v>
      </c>
      <c r="K88" s="145">
        <f>+K80+K72+K64+K47+K39+K31</f>
        <v>0</v>
      </c>
      <c r="L88" s="31">
        <f>K88/F88*100</f>
        <v>0</v>
      </c>
      <c r="M88" s="36">
        <f>M24+M55</f>
        <v>0</v>
      </c>
      <c r="N88" s="31">
        <f>M88/F88*100</f>
        <v>0</v>
      </c>
      <c r="O88" s="108"/>
    </row>
    <row r="89" spans="1:15" ht="18.600000000000001" customHeight="1" x14ac:dyDescent="0.25">
      <c r="A89" s="109"/>
      <c r="B89" s="150"/>
      <c r="C89" s="109"/>
      <c r="D89" s="109"/>
      <c r="E89" s="77" t="s">
        <v>15</v>
      </c>
      <c r="F89" s="31"/>
      <c r="G89" s="31"/>
      <c r="H89" s="36"/>
      <c r="I89" s="36"/>
      <c r="J89" s="36"/>
      <c r="K89" s="36"/>
      <c r="L89" s="36"/>
      <c r="M89" s="36"/>
      <c r="N89" s="36"/>
      <c r="O89" s="109"/>
    </row>
    <row r="90" spans="1:15" ht="20.25" customHeight="1" x14ac:dyDescent="0.25">
      <c r="A90" s="210" t="s">
        <v>136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2"/>
    </row>
    <row r="91" spans="1:15" ht="21" customHeight="1" x14ac:dyDescent="0.25">
      <c r="A91" s="151" t="s">
        <v>135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2"/>
    </row>
    <row r="92" spans="1:15" x14ac:dyDescent="0.25">
      <c r="A92" s="89" t="s">
        <v>71</v>
      </c>
      <c r="B92" s="104" t="s">
        <v>99</v>
      </c>
      <c r="C92" s="137"/>
      <c r="D92" s="138"/>
      <c r="E92" s="191" t="s">
        <v>9</v>
      </c>
      <c r="F92" s="169">
        <f>F99+F107+F115+F123+F131+F139+F147+F155</f>
        <v>979.27300000000002</v>
      </c>
      <c r="G92" s="237">
        <f>G99+G107+G115+G123+G131+G139</f>
        <v>54.545459999999999</v>
      </c>
      <c r="H92" s="237">
        <f>G92/F92*100</f>
        <v>5.5699952924261158</v>
      </c>
      <c r="I92" s="237">
        <f>I99+I107+I115+I123+I131+I139</f>
        <v>183.56365</v>
      </c>
      <c r="J92" s="147">
        <v>0</v>
      </c>
      <c r="K92" s="237">
        <f>K99+K107+K115+K123+K131+K139</f>
        <v>0</v>
      </c>
      <c r="L92" s="147">
        <v>0</v>
      </c>
      <c r="M92" s="237">
        <f>M99+M107+M115+M123+M131+M139</f>
        <v>0</v>
      </c>
      <c r="N92" s="147">
        <f>M92/F92*100</f>
        <v>0</v>
      </c>
      <c r="O92" s="101"/>
    </row>
    <row r="93" spans="1:15" x14ac:dyDescent="0.25">
      <c r="A93" s="90"/>
      <c r="B93" s="105"/>
      <c r="C93" s="141"/>
      <c r="D93" s="142"/>
      <c r="E93" s="238" t="s">
        <v>10</v>
      </c>
      <c r="F93" s="36"/>
      <c r="G93" s="36"/>
      <c r="H93" s="36"/>
      <c r="I93" s="36"/>
      <c r="J93" s="36"/>
      <c r="K93" s="36"/>
      <c r="L93" s="36"/>
      <c r="M93" s="36"/>
      <c r="N93" s="36"/>
      <c r="O93" s="102"/>
    </row>
    <row r="94" spans="1:15" ht="29.25" customHeight="1" x14ac:dyDescent="0.25">
      <c r="A94" s="90"/>
      <c r="B94" s="105"/>
      <c r="C94" s="141"/>
      <c r="D94" s="142"/>
      <c r="E94" s="191" t="s">
        <v>11</v>
      </c>
      <c r="F94" s="36">
        <v>0</v>
      </c>
      <c r="G94" s="36"/>
      <c r="H94" s="36"/>
      <c r="I94" s="36"/>
      <c r="J94" s="36"/>
      <c r="K94" s="36"/>
      <c r="L94" s="36"/>
      <c r="M94" s="36"/>
      <c r="N94" s="36"/>
      <c r="O94" s="102"/>
    </row>
    <row r="95" spans="1:15" ht="24.75" customHeight="1" x14ac:dyDescent="0.25">
      <c r="A95" s="90"/>
      <c r="B95" s="105"/>
      <c r="C95" s="141"/>
      <c r="D95" s="142"/>
      <c r="E95" s="191" t="s">
        <v>12</v>
      </c>
      <c r="F95" s="36">
        <f>F102+F110+F126+F134+F118+F142</f>
        <v>0</v>
      </c>
      <c r="G95" s="36">
        <f>G102+G110+G126+G134+G118+G142</f>
        <v>0</v>
      </c>
      <c r="H95" s="36"/>
      <c r="I95" s="36">
        <f>I102+I110+I126+I134+I118+I142</f>
        <v>0</v>
      </c>
      <c r="J95" s="36"/>
      <c r="K95" s="36">
        <f>K102+K110+K126+K134+K118+K142</f>
        <v>0</v>
      </c>
      <c r="L95" s="36"/>
      <c r="M95" s="36">
        <f>M102+M110+M126+M134+M118+M142</f>
        <v>0</v>
      </c>
      <c r="N95" s="36"/>
      <c r="O95" s="102"/>
    </row>
    <row r="96" spans="1:15" ht="23.25" customHeight="1" x14ac:dyDescent="0.25">
      <c r="A96" s="90"/>
      <c r="B96" s="105"/>
      <c r="C96" s="141"/>
      <c r="D96" s="142"/>
      <c r="E96" s="191" t="s">
        <v>13</v>
      </c>
      <c r="F96" s="36">
        <v>0</v>
      </c>
      <c r="G96" s="36"/>
      <c r="H96" s="36"/>
      <c r="I96" s="36"/>
      <c r="J96" s="36"/>
      <c r="K96" s="36"/>
      <c r="L96" s="36"/>
      <c r="M96" s="36"/>
      <c r="N96" s="36"/>
      <c r="O96" s="102"/>
    </row>
    <row r="97" spans="1:15" ht="19.5" customHeight="1" x14ac:dyDescent="0.25">
      <c r="A97" s="90"/>
      <c r="B97" s="105"/>
      <c r="C97" s="141"/>
      <c r="D97" s="142"/>
      <c r="E97" s="191" t="s">
        <v>14</v>
      </c>
      <c r="F97" s="169">
        <f>F104+F112+F120+F128+F136+F144+F152+F160</f>
        <v>979.27300000000002</v>
      </c>
      <c r="G97" s="237">
        <f>G104+G112+G120+G128+G136+G144</f>
        <v>54.545459999999999</v>
      </c>
      <c r="H97" s="237">
        <f>G97/F97*100</f>
        <v>5.5699952924261158</v>
      </c>
      <c r="I97" s="237">
        <f>I163</f>
        <v>183.56365</v>
      </c>
      <c r="J97" s="237">
        <f>J163</f>
        <v>18.744890342121142</v>
      </c>
      <c r="K97" s="237">
        <f>K163</f>
        <v>0</v>
      </c>
      <c r="L97" s="237">
        <f>L163</f>
        <v>0</v>
      </c>
      <c r="M97" s="237">
        <f>M163</f>
        <v>0</v>
      </c>
      <c r="N97" s="147">
        <f>M97/F97*100</f>
        <v>0</v>
      </c>
      <c r="O97" s="102"/>
    </row>
    <row r="98" spans="1:15" ht="25.5" x14ac:dyDescent="0.25">
      <c r="A98" s="91"/>
      <c r="B98" s="106"/>
      <c r="C98" s="143"/>
      <c r="D98" s="144"/>
      <c r="E98" s="239" t="s">
        <v>15</v>
      </c>
      <c r="F98" s="36">
        <v>0</v>
      </c>
      <c r="G98" s="36"/>
      <c r="H98" s="36"/>
      <c r="I98" s="36"/>
      <c r="J98" s="36"/>
      <c r="K98" s="36"/>
      <c r="L98" s="36"/>
      <c r="M98" s="36"/>
      <c r="N98" s="36"/>
      <c r="O98" s="103"/>
    </row>
    <row r="99" spans="1:15" ht="21.75" customHeight="1" x14ac:dyDescent="0.25">
      <c r="A99" s="89" t="s">
        <v>67</v>
      </c>
      <c r="B99" s="79" t="s">
        <v>92</v>
      </c>
      <c r="C99" s="79" t="s">
        <v>31</v>
      </c>
      <c r="D99" s="79"/>
      <c r="E99" s="213" t="s">
        <v>9</v>
      </c>
      <c r="F99" s="52">
        <f>F101+F102+F103+F104+F105</f>
        <v>360</v>
      </c>
      <c r="G99" s="40">
        <f>G79+G71+G63</f>
        <v>0</v>
      </c>
      <c r="H99" s="41">
        <v>0</v>
      </c>
      <c r="I99" s="52">
        <f>I101+I102+I103+I104+I105</f>
        <v>0</v>
      </c>
      <c r="J99" s="31">
        <v>0</v>
      </c>
      <c r="K99" s="40">
        <f>K79+K71+K63</f>
        <v>0</v>
      </c>
      <c r="L99" s="31">
        <v>0</v>
      </c>
      <c r="M99" s="40">
        <f>M79+M71+M63</f>
        <v>0</v>
      </c>
      <c r="N99" s="31">
        <v>0</v>
      </c>
      <c r="O99" s="121" t="s">
        <v>121</v>
      </c>
    </row>
    <row r="100" spans="1:15" ht="18.75" customHeight="1" x14ac:dyDescent="0.25">
      <c r="A100" s="108"/>
      <c r="B100" s="80"/>
      <c r="C100" s="80"/>
      <c r="D100" s="80"/>
      <c r="E100" s="25" t="s">
        <v>10</v>
      </c>
      <c r="F100" s="31"/>
      <c r="G100" s="40"/>
      <c r="H100" s="41"/>
      <c r="I100" s="38"/>
      <c r="J100" s="41"/>
      <c r="K100" s="38"/>
      <c r="L100" s="41"/>
      <c r="M100" s="38"/>
      <c r="N100" s="41"/>
      <c r="O100" s="122"/>
    </row>
    <row r="101" spans="1:15" ht="25.5" x14ac:dyDescent="0.25">
      <c r="A101" s="108"/>
      <c r="B101" s="80"/>
      <c r="C101" s="80"/>
      <c r="D101" s="80"/>
      <c r="E101" s="26" t="s">
        <v>11</v>
      </c>
      <c r="F101" s="44">
        <v>0</v>
      </c>
      <c r="G101" s="66"/>
      <c r="H101" s="45"/>
      <c r="I101" s="46"/>
      <c r="J101" s="45"/>
      <c r="K101" s="46"/>
      <c r="L101" s="45"/>
      <c r="M101" s="46"/>
      <c r="N101" s="45"/>
      <c r="O101" s="122"/>
    </row>
    <row r="102" spans="1:15" ht="26.25" customHeight="1" x14ac:dyDescent="0.25">
      <c r="A102" s="108"/>
      <c r="B102" s="80"/>
      <c r="C102" s="80"/>
      <c r="D102" s="80"/>
      <c r="E102" s="21" t="s">
        <v>12</v>
      </c>
      <c r="F102" s="31">
        <v>0</v>
      </c>
      <c r="G102" s="42"/>
      <c r="H102" s="67"/>
      <c r="I102" s="42"/>
      <c r="J102" s="67"/>
      <c r="K102" s="42"/>
      <c r="L102" s="67"/>
      <c r="M102" s="42"/>
      <c r="N102" s="67"/>
      <c r="O102" s="122"/>
    </row>
    <row r="103" spans="1:15" ht="38.25" x14ac:dyDescent="0.25">
      <c r="A103" s="108"/>
      <c r="B103" s="80"/>
      <c r="C103" s="80"/>
      <c r="D103" s="80"/>
      <c r="E103" s="77" t="s">
        <v>13</v>
      </c>
      <c r="F103" s="31">
        <v>0</v>
      </c>
      <c r="G103" s="44"/>
      <c r="H103" s="53"/>
      <c r="I103" s="44"/>
      <c r="J103" s="53"/>
      <c r="K103" s="44"/>
      <c r="L103" s="53"/>
      <c r="M103" s="44"/>
      <c r="N103" s="53"/>
      <c r="O103" s="122"/>
    </row>
    <row r="104" spans="1:15" x14ac:dyDescent="0.25">
      <c r="A104" s="108"/>
      <c r="B104" s="80"/>
      <c r="C104" s="80"/>
      <c r="D104" s="80"/>
      <c r="E104" s="26" t="s">
        <v>14</v>
      </c>
      <c r="F104" s="31">
        <v>360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122"/>
    </row>
    <row r="105" spans="1:15" ht="25.5" x14ac:dyDescent="0.25">
      <c r="A105" s="109"/>
      <c r="B105" s="81"/>
      <c r="C105" s="81"/>
      <c r="D105" s="81"/>
      <c r="E105" s="77" t="s">
        <v>15</v>
      </c>
      <c r="F105" s="31">
        <v>0</v>
      </c>
      <c r="G105" s="43"/>
      <c r="H105" s="41"/>
      <c r="I105" s="43"/>
      <c r="J105" s="41"/>
      <c r="K105" s="43"/>
      <c r="L105" s="41"/>
      <c r="M105" s="43"/>
      <c r="N105" s="41"/>
      <c r="O105" s="123"/>
    </row>
    <row r="106" spans="1:15" x14ac:dyDescent="0.25">
      <c r="A106" s="86" t="s">
        <v>106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</row>
    <row r="107" spans="1:15" x14ac:dyDescent="0.25">
      <c r="A107" s="89" t="s">
        <v>62</v>
      </c>
      <c r="B107" s="92" t="s">
        <v>27</v>
      </c>
      <c r="C107" s="79" t="s">
        <v>32</v>
      </c>
      <c r="D107" s="79" t="s">
        <v>122</v>
      </c>
      <c r="E107" s="213" t="s">
        <v>9</v>
      </c>
      <c r="F107" s="52">
        <f>F109+F110+F111+F112+F113</f>
        <v>327.27300000000002</v>
      </c>
      <c r="G107" s="52">
        <f>G109+G110+G111+G112+G113</f>
        <v>54.545459999999999</v>
      </c>
      <c r="H107" s="31">
        <f>G107/F107*100</f>
        <v>16.666654444454629</v>
      </c>
      <c r="I107" s="52">
        <f>I109+I110+I111+I112+I113</f>
        <v>136.36365000000001</v>
      </c>
      <c r="J107" s="31">
        <f>I107/F107*100</f>
        <v>41.666636111136576</v>
      </c>
      <c r="K107" s="31">
        <v>0</v>
      </c>
      <c r="L107" s="31">
        <f>K107/F107*100</f>
        <v>0</v>
      </c>
      <c r="M107" s="31">
        <v>0</v>
      </c>
      <c r="N107" s="31">
        <f>M107/F107*100</f>
        <v>0</v>
      </c>
      <c r="O107" s="85"/>
    </row>
    <row r="108" spans="1:15" ht="19.5" customHeight="1" x14ac:dyDescent="0.25">
      <c r="A108" s="90"/>
      <c r="B108" s="93"/>
      <c r="C108" s="80"/>
      <c r="D108" s="80"/>
      <c r="E108" s="25" t="s">
        <v>10</v>
      </c>
      <c r="F108" s="50"/>
      <c r="G108" s="50"/>
      <c r="H108" s="50"/>
      <c r="I108" s="50"/>
      <c r="J108" s="50"/>
      <c r="K108" s="50"/>
      <c r="L108" s="50"/>
      <c r="M108" s="50"/>
      <c r="N108" s="51"/>
      <c r="O108" s="85"/>
    </row>
    <row r="109" spans="1:15" ht="25.5" x14ac:dyDescent="0.25">
      <c r="A109" s="90"/>
      <c r="B109" s="93"/>
      <c r="C109" s="80"/>
      <c r="D109" s="80"/>
      <c r="E109" s="26" t="s">
        <v>11</v>
      </c>
      <c r="F109" s="31">
        <v>0</v>
      </c>
      <c r="G109" s="42"/>
      <c r="H109" s="47"/>
      <c r="I109" s="42"/>
      <c r="J109" s="47"/>
      <c r="K109" s="42"/>
      <c r="L109" s="47"/>
      <c r="M109" s="42"/>
      <c r="N109" s="47"/>
      <c r="O109" s="85"/>
    </row>
    <row r="110" spans="1:15" ht="24" customHeight="1" x14ac:dyDescent="0.25">
      <c r="A110" s="90"/>
      <c r="B110" s="93"/>
      <c r="C110" s="80"/>
      <c r="D110" s="80"/>
      <c r="E110" s="21" t="s">
        <v>12</v>
      </c>
      <c r="F110" s="31">
        <v>0</v>
      </c>
      <c r="G110" s="42"/>
      <c r="H110" s="47"/>
      <c r="I110" s="42"/>
      <c r="J110" s="47"/>
      <c r="K110" s="42"/>
      <c r="L110" s="47"/>
      <c r="M110" s="42"/>
      <c r="N110" s="47"/>
      <c r="O110" s="85"/>
    </row>
    <row r="111" spans="1:15" ht="38.25" x14ac:dyDescent="0.25">
      <c r="A111" s="90"/>
      <c r="B111" s="93"/>
      <c r="C111" s="80"/>
      <c r="D111" s="80"/>
      <c r="E111" s="77" t="s">
        <v>13</v>
      </c>
      <c r="F111" s="31">
        <v>0</v>
      </c>
      <c r="G111" s="44"/>
      <c r="H111" s="53"/>
      <c r="I111" s="44"/>
      <c r="J111" s="53"/>
      <c r="K111" s="44"/>
      <c r="L111" s="53"/>
      <c r="M111" s="44"/>
      <c r="N111" s="53"/>
      <c r="O111" s="85"/>
    </row>
    <row r="112" spans="1:15" x14ac:dyDescent="0.25">
      <c r="A112" s="90"/>
      <c r="B112" s="93"/>
      <c r="C112" s="80"/>
      <c r="D112" s="80"/>
      <c r="E112" s="26" t="s">
        <v>14</v>
      </c>
      <c r="F112" s="31">
        <v>327.27300000000002</v>
      </c>
      <c r="G112" s="214">
        <v>54.545459999999999</v>
      </c>
      <c r="H112" s="31">
        <f>G112/F112*100</f>
        <v>16.666654444454629</v>
      </c>
      <c r="I112" s="31">
        <f>G112+81.81819</f>
        <v>136.36365000000001</v>
      </c>
      <c r="J112" s="31">
        <f>I112/F112*100</f>
        <v>41.666636111136576</v>
      </c>
      <c r="K112" s="31">
        <v>0</v>
      </c>
      <c r="L112" s="31">
        <f>K112/F112*100</f>
        <v>0</v>
      </c>
      <c r="M112" s="31">
        <v>0</v>
      </c>
      <c r="N112" s="31">
        <f>M112/F112*100</f>
        <v>0</v>
      </c>
      <c r="O112" s="85"/>
    </row>
    <row r="113" spans="1:15" ht="25.5" x14ac:dyDescent="0.25">
      <c r="A113" s="91"/>
      <c r="B113" s="93"/>
      <c r="C113" s="81"/>
      <c r="D113" s="81"/>
      <c r="E113" s="77" t="s">
        <v>15</v>
      </c>
      <c r="F113" s="31">
        <v>0</v>
      </c>
      <c r="G113" s="43"/>
      <c r="H113" s="41"/>
      <c r="I113" s="43"/>
      <c r="J113" s="41"/>
      <c r="K113" s="43"/>
      <c r="L113" s="41"/>
      <c r="M113" s="43"/>
      <c r="N113" s="41"/>
      <c r="O113" s="85"/>
    </row>
    <row r="114" spans="1:15" ht="32.25" customHeight="1" x14ac:dyDescent="0.25">
      <c r="A114" s="118" t="s">
        <v>102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20"/>
    </row>
    <row r="115" spans="1:15" x14ac:dyDescent="0.25">
      <c r="A115" s="89" t="s">
        <v>63</v>
      </c>
      <c r="B115" s="92" t="s">
        <v>73</v>
      </c>
      <c r="C115" s="79" t="s">
        <v>124</v>
      </c>
      <c r="D115" s="79" t="s">
        <v>123</v>
      </c>
      <c r="E115" s="213" t="s">
        <v>9</v>
      </c>
      <c r="F115" s="52">
        <f>F117+F118+F119+F120+F121</f>
        <v>50</v>
      </c>
      <c r="G115" s="31">
        <f>SUM(G117:G121)</f>
        <v>0</v>
      </c>
      <c r="H115" s="31">
        <v>0</v>
      </c>
      <c r="I115" s="52">
        <f>I117+I118+I119+I120+I121</f>
        <v>47.2</v>
      </c>
      <c r="J115" s="31">
        <f>I115/F115*100</f>
        <v>94.4</v>
      </c>
      <c r="K115" s="31">
        <v>0</v>
      </c>
      <c r="L115" s="31">
        <v>0</v>
      </c>
      <c r="M115" s="31">
        <v>0</v>
      </c>
      <c r="N115" s="31">
        <v>0</v>
      </c>
      <c r="O115" s="85"/>
    </row>
    <row r="116" spans="1:15" x14ac:dyDescent="0.25">
      <c r="A116" s="90"/>
      <c r="B116" s="93"/>
      <c r="C116" s="80"/>
      <c r="D116" s="80"/>
      <c r="E116" s="25" t="s">
        <v>10</v>
      </c>
      <c r="F116" s="50"/>
      <c r="G116" s="50"/>
      <c r="H116" s="50"/>
      <c r="I116" s="50"/>
      <c r="J116" s="50"/>
      <c r="K116" s="50"/>
      <c r="L116" s="50"/>
      <c r="M116" s="50"/>
      <c r="N116" s="51"/>
      <c r="O116" s="85"/>
    </row>
    <row r="117" spans="1:15" ht="23.25" customHeight="1" x14ac:dyDescent="0.25">
      <c r="A117" s="90"/>
      <c r="B117" s="93"/>
      <c r="C117" s="80"/>
      <c r="D117" s="80"/>
      <c r="E117" s="26" t="s">
        <v>11</v>
      </c>
      <c r="F117" s="31">
        <v>0</v>
      </c>
      <c r="G117" s="42"/>
      <c r="H117" s="47"/>
      <c r="I117" s="42"/>
      <c r="J117" s="47"/>
      <c r="K117" s="42"/>
      <c r="L117" s="47"/>
      <c r="M117" s="42"/>
      <c r="N117" s="47"/>
      <c r="O117" s="85"/>
    </row>
    <row r="118" spans="1:15" ht="27" customHeight="1" x14ac:dyDescent="0.25">
      <c r="A118" s="90"/>
      <c r="B118" s="93"/>
      <c r="C118" s="80"/>
      <c r="D118" s="80"/>
      <c r="E118" s="21" t="s">
        <v>12</v>
      </c>
      <c r="F118" s="31">
        <v>0</v>
      </c>
      <c r="G118" s="42"/>
      <c r="H118" s="47"/>
      <c r="I118" s="42"/>
      <c r="J118" s="47"/>
      <c r="K118" s="42"/>
      <c r="L118" s="47"/>
      <c r="M118" s="42"/>
      <c r="N118" s="47"/>
      <c r="O118" s="85"/>
    </row>
    <row r="119" spans="1:15" ht="38.25" x14ac:dyDescent="0.25">
      <c r="A119" s="90"/>
      <c r="B119" s="93"/>
      <c r="C119" s="80"/>
      <c r="D119" s="80"/>
      <c r="E119" s="77" t="s">
        <v>13</v>
      </c>
      <c r="F119" s="31">
        <v>0</v>
      </c>
      <c r="G119" s="44"/>
      <c r="H119" s="53"/>
      <c r="I119" s="44"/>
      <c r="J119" s="53"/>
      <c r="K119" s="44"/>
      <c r="L119" s="53"/>
      <c r="M119" s="44"/>
      <c r="N119" s="53"/>
      <c r="O119" s="85"/>
    </row>
    <row r="120" spans="1:15" ht="18.75" customHeight="1" x14ac:dyDescent="0.25">
      <c r="A120" s="90"/>
      <c r="B120" s="93"/>
      <c r="C120" s="80"/>
      <c r="D120" s="80"/>
      <c r="E120" s="26" t="s">
        <v>14</v>
      </c>
      <c r="F120" s="31">
        <v>50</v>
      </c>
      <c r="G120" s="31">
        <v>0</v>
      </c>
      <c r="H120" s="31">
        <v>0</v>
      </c>
      <c r="I120" s="31">
        <f>G120+47.2</f>
        <v>47.2</v>
      </c>
      <c r="J120" s="31">
        <f>I120/F120*100</f>
        <v>94.4</v>
      </c>
      <c r="K120" s="31">
        <v>0</v>
      </c>
      <c r="L120" s="31">
        <f>K120/F120*100</f>
        <v>0</v>
      </c>
      <c r="M120" s="31">
        <v>0</v>
      </c>
      <c r="N120" s="31">
        <v>0</v>
      </c>
      <c r="O120" s="85"/>
    </row>
    <row r="121" spans="1:15" ht="25.5" x14ac:dyDescent="0.25">
      <c r="A121" s="91"/>
      <c r="B121" s="93"/>
      <c r="C121" s="81"/>
      <c r="D121" s="81"/>
      <c r="E121" s="77" t="s">
        <v>15</v>
      </c>
      <c r="F121" s="31">
        <v>0</v>
      </c>
      <c r="G121" s="43"/>
      <c r="H121" s="41"/>
      <c r="I121" s="43"/>
      <c r="J121" s="41"/>
      <c r="K121" s="43"/>
      <c r="L121" s="41"/>
      <c r="M121" s="43"/>
      <c r="N121" s="41"/>
      <c r="O121" s="85"/>
    </row>
    <row r="122" spans="1:15" ht="26.25" customHeight="1" x14ac:dyDescent="0.25">
      <c r="A122" s="118" t="s">
        <v>103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20"/>
    </row>
    <row r="123" spans="1:15" x14ac:dyDescent="0.25">
      <c r="A123" s="89" t="s">
        <v>64</v>
      </c>
      <c r="B123" s="92" t="s">
        <v>93</v>
      </c>
      <c r="C123" s="79" t="s">
        <v>34</v>
      </c>
      <c r="D123" s="82"/>
      <c r="E123" s="213" t="s">
        <v>9</v>
      </c>
      <c r="F123" s="52">
        <f>F125+F126+F127+F128+F129</f>
        <v>25</v>
      </c>
      <c r="G123" s="31">
        <f>SUM(G125:G129)</f>
        <v>0</v>
      </c>
      <c r="H123" s="42">
        <v>0</v>
      </c>
      <c r="I123" s="31">
        <f>SUM(I125:I129)</f>
        <v>0</v>
      </c>
      <c r="J123" s="42">
        <v>0</v>
      </c>
      <c r="K123" s="31">
        <f>SUM(K125:K129)</f>
        <v>0</v>
      </c>
      <c r="L123" s="42">
        <v>0</v>
      </c>
      <c r="M123" s="31">
        <f>SUM(M125:M129)</f>
        <v>0</v>
      </c>
      <c r="N123" s="42">
        <v>0</v>
      </c>
      <c r="O123" s="121" t="s">
        <v>125</v>
      </c>
    </row>
    <row r="124" spans="1:15" ht="15" customHeight="1" x14ac:dyDescent="0.25">
      <c r="A124" s="90"/>
      <c r="B124" s="93"/>
      <c r="C124" s="80"/>
      <c r="D124" s="83"/>
      <c r="E124" s="25" t="s">
        <v>10</v>
      </c>
      <c r="F124" s="50"/>
      <c r="G124" s="50"/>
      <c r="H124" s="50"/>
      <c r="I124" s="50"/>
      <c r="J124" s="50"/>
      <c r="K124" s="50"/>
      <c r="L124" s="50"/>
      <c r="M124" s="50"/>
      <c r="N124" s="51"/>
      <c r="O124" s="122"/>
    </row>
    <row r="125" spans="1:15" ht="20.25" customHeight="1" x14ac:dyDescent="0.25">
      <c r="A125" s="90"/>
      <c r="B125" s="93"/>
      <c r="C125" s="80"/>
      <c r="D125" s="83"/>
      <c r="E125" s="26" t="s">
        <v>11</v>
      </c>
      <c r="F125" s="31">
        <v>0</v>
      </c>
      <c r="G125" s="42"/>
      <c r="H125" s="47"/>
      <c r="I125" s="42"/>
      <c r="J125" s="47"/>
      <c r="K125" s="42"/>
      <c r="L125" s="47"/>
      <c r="M125" s="42"/>
      <c r="N125" s="47"/>
      <c r="O125" s="122"/>
    </row>
    <row r="126" spans="1:15" ht="27" customHeight="1" x14ac:dyDescent="0.25">
      <c r="A126" s="90"/>
      <c r="B126" s="93"/>
      <c r="C126" s="80"/>
      <c r="D126" s="83"/>
      <c r="E126" s="21" t="s">
        <v>12</v>
      </c>
      <c r="F126" s="31">
        <v>0</v>
      </c>
      <c r="G126" s="42"/>
      <c r="H126" s="47"/>
      <c r="I126" s="42"/>
      <c r="J126" s="47"/>
      <c r="K126" s="42"/>
      <c r="L126" s="47"/>
      <c r="M126" s="42"/>
      <c r="N126" s="47"/>
      <c r="O126" s="122"/>
    </row>
    <row r="127" spans="1:15" ht="38.25" x14ac:dyDescent="0.25">
      <c r="A127" s="90"/>
      <c r="B127" s="93"/>
      <c r="C127" s="80"/>
      <c r="D127" s="83"/>
      <c r="E127" s="77" t="s">
        <v>13</v>
      </c>
      <c r="F127" s="31">
        <v>0</v>
      </c>
      <c r="G127" s="44"/>
      <c r="H127" s="53"/>
      <c r="I127" s="44"/>
      <c r="J127" s="53"/>
      <c r="K127" s="44"/>
      <c r="L127" s="53"/>
      <c r="M127" s="44"/>
      <c r="N127" s="53"/>
      <c r="O127" s="122"/>
    </row>
    <row r="128" spans="1:15" x14ac:dyDescent="0.25">
      <c r="A128" s="90"/>
      <c r="B128" s="93"/>
      <c r="C128" s="80"/>
      <c r="D128" s="83"/>
      <c r="E128" s="26" t="s">
        <v>14</v>
      </c>
      <c r="F128" s="42">
        <v>25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122"/>
    </row>
    <row r="129" spans="1:15" ht="25.5" x14ac:dyDescent="0.25">
      <c r="A129" s="91"/>
      <c r="B129" s="93"/>
      <c r="C129" s="81"/>
      <c r="D129" s="84"/>
      <c r="E129" s="77" t="s">
        <v>15</v>
      </c>
      <c r="F129" s="31">
        <v>0</v>
      </c>
      <c r="G129" s="43"/>
      <c r="H129" s="41"/>
      <c r="I129" s="43"/>
      <c r="J129" s="41"/>
      <c r="K129" s="43"/>
      <c r="L129" s="41"/>
      <c r="M129" s="43"/>
      <c r="N129" s="41"/>
      <c r="O129" s="123"/>
    </row>
    <row r="130" spans="1:15" x14ac:dyDescent="0.25">
      <c r="A130" s="86" t="s">
        <v>107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</row>
    <row r="131" spans="1:15" x14ac:dyDescent="0.25">
      <c r="A131" s="89" t="s">
        <v>65</v>
      </c>
      <c r="B131" s="92" t="s">
        <v>94</v>
      </c>
      <c r="C131" s="79" t="s">
        <v>35</v>
      </c>
      <c r="D131" s="82"/>
      <c r="E131" s="213" t="s">
        <v>9</v>
      </c>
      <c r="F131" s="52">
        <f>F133+F134+F135+F136+F137</f>
        <v>5</v>
      </c>
      <c r="G131" s="31">
        <f>SUM(G133:G137)</f>
        <v>0</v>
      </c>
      <c r="H131" s="31">
        <f>G131/F131%</f>
        <v>0</v>
      </c>
      <c r="I131" s="31">
        <f>SUM(I133:I137)</f>
        <v>0</v>
      </c>
      <c r="J131" s="47">
        <f>I131/F131*100</f>
        <v>0</v>
      </c>
      <c r="K131" s="31">
        <f>SUM(K133:K137)</f>
        <v>0</v>
      </c>
      <c r="L131" s="47">
        <v>0</v>
      </c>
      <c r="M131" s="31">
        <f>SUM(M133:M137)</f>
        <v>0</v>
      </c>
      <c r="N131" s="47">
        <v>0</v>
      </c>
      <c r="O131" s="85" t="s">
        <v>109</v>
      </c>
    </row>
    <row r="132" spans="1:15" ht="15" customHeight="1" x14ac:dyDescent="0.25">
      <c r="A132" s="90"/>
      <c r="B132" s="93"/>
      <c r="C132" s="80"/>
      <c r="D132" s="83"/>
      <c r="E132" s="25" t="s">
        <v>10</v>
      </c>
      <c r="F132" s="50"/>
      <c r="G132" s="50"/>
      <c r="H132" s="50"/>
      <c r="I132" s="50"/>
      <c r="J132" s="50"/>
      <c r="K132" s="50"/>
      <c r="L132" s="50"/>
      <c r="M132" s="50"/>
      <c r="N132" s="51"/>
      <c r="O132" s="85"/>
    </row>
    <row r="133" spans="1:15" ht="78" customHeight="1" x14ac:dyDescent="0.25">
      <c r="A133" s="90"/>
      <c r="B133" s="93"/>
      <c r="C133" s="80"/>
      <c r="D133" s="83"/>
      <c r="E133" s="26" t="s">
        <v>11</v>
      </c>
      <c r="F133" s="42">
        <v>0</v>
      </c>
      <c r="G133" s="31">
        <f>SUM(G135:G139)</f>
        <v>0</v>
      </c>
      <c r="H133" s="42">
        <v>0</v>
      </c>
      <c r="I133" s="31">
        <f>SUM(I135:I139)</f>
        <v>0</v>
      </c>
      <c r="J133" s="42">
        <v>0</v>
      </c>
      <c r="K133" s="31">
        <f>SUM(K135:K139)</f>
        <v>0</v>
      </c>
      <c r="L133" s="42">
        <v>0</v>
      </c>
      <c r="M133" s="31">
        <f>SUM(M135:M139)</f>
        <v>0</v>
      </c>
      <c r="N133" s="42">
        <v>0</v>
      </c>
      <c r="O133" s="85"/>
    </row>
    <row r="134" spans="1:15" ht="38.25" x14ac:dyDescent="0.25">
      <c r="A134" s="90"/>
      <c r="B134" s="93"/>
      <c r="C134" s="80"/>
      <c r="D134" s="83"/>
      <c r="E134" s="21" t="s">
        <v>12</v>
      </c>
      <c r="F134" s="31">
        <v>0</v>
      </c>
      <c r="G134" s="42"/>
      <c r="H134" s="47"/>
      <c r="I134" s="42"/>
      <c r="J134" s="47"/>
      <c r="K134" s="42"/>
      <c r="L134" s="47"/>
      <c r="M134" s="42"/>
      <c r="N134" s="47"/>
      <c r="O134" s="85"/>
    </row>
    <row r="135" spans="1:15" ht="38.25" x14ac:dyDescent="0.25">
      <c r="A135" s="90"/>
      <c r="B135" s="93"/>
      <c r="C135" s="80"/>
      <c r="D135" s="83"/>
      <c r="E135" s="77" t="s">
        <v>13</v>
      </c>
      <c r="F135" s="31">
        <v>0</v>
      </c>
      <c r="G135" s="44"/>
      <c r="H135" s="53"/>
      <c r="I135" s="44"/>
      <c r="J135" s="54"/>
      <c r="K135" s="44"/>
      <c r="L135" s="53"/>
      <c r="M135" s="44"/>
      <c r="N135" s="54"/>
      <c r="O135" s="85"/>
    </row>
    <row r="136" spans="1:15" x14ac:dyDescent="0.25">
      <c r="A136" s="90"/>
      <c r="B136" s="93"/>
      <c r="C136" s="80"/>
      <c r="D136" s="83"/>
      <c r="E136" s="26" t="s">
        <v>14</v>
      </c>
      <c r="F136" s="52">
        <v>5</v>
      </c>
      <c r="G136" s="31">
        <v>0</v>
      </c>
      <c r="H136" s="31">
        <v>0</v>
      </c>
      <c r="I136" s="42">
        <v>0</v>
      </c>
      <c r="J136" s="47">
        <f>I136/F136*100</f>
        <v>0</v>
      </c>
      <c r="K136" s="42">
        <v>0</v>
      </c>
      <c r="L136" s="47">
        <v>0</v>
      </c>
      <c r="M136" s="42">
        <v>0</v>
      </c>
      <c r="N136" s="47">
        <v>0</v>
      </c>
      <c r="O136" s="85"/>
    </row>
    <row r="137" spans="1:15" ht="25.5" x14ac:dyDescent="0.25">
      <c r="A137" s="91"/>
      <c r="B137" s="93"/>
      <c r="C137" s="81"/>
      <c r="D137" s="84"/>
      <c r="E137" s="77" t="s">
        <v>15</v>
      </c>
      <c r="F137" s="31">
        <v>0</v>
      </c>
      <c r="G137" s="43"/>
      <c r="H137" s="41"/>
      <c r="I137" s="43"/>
      <c r="J137" s="41"/>
      <c r="K137" s="43"/>
      <c r="L137" s="41"/>
      <c r="M137" s="43"/>
      <c r="N137" s="41"/>
      <c r="O137" s="85"/>
    </row>
    <row r="138" spans="1:15" x14ac:dyDescent="0.2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</row>
    <row r="139" spans="1:15" x14ac:dyDescent="0.25">
      <c r="A139" s="89" t="s">
        <v>66</v>
      </c>
      <c r="B139" s="92" t="s">
        <v>95</v>
      </c>
      <c r="C139" s="79" t="s">
        <v>127</v>
      </c>
      <c r="D139" s="79" t="s">
        <v>30</v>
      </c>
      <c r="E139" s="213" t="s">
        <v>9</v>
      </c>
      <c r="F139" s="52">
        <f>F141+F142+F143+F144+F145</f>
        <v>0</v>
      </c>
      <c r="G139" s="31">
        <f>SUM(G141:G145)</f>
        <v>0</v>
      </c>
      <c r="H139" s="52">
        <v>0</v>
      </c>
      <c r="I139" s="31">
        <f>SUM(I141:I145)</f>
        <v>0</v>
      </c>
      <c r="J139" s="52">
        <v>0</v>
      </c>
      <c r="K139" s="31">
        <f>SUM(K141:K145)</f>
        <v>0</v>
      </c>
      <c r="L139" s="52">
        <v>0</v>
      </c>
      <c r="M139" s="31">
        <f>SUM(M141:M145)</f>
        <v>0</v>
      </c>
      <c r="N139" s="52">
        <v>0</v>
      </c>
      <c r="O139" s="85" t="s">
        <v>76</v>
      </c>
    </row>
    <row r="140" spans="1:15" x14ac:dyDescent="0.25">
      <c r="A140" s="90"/>
      <c r="B140" s="93"/>
      <c r="C140" s="80"/>
      <c r="D140" s="80"/>
      <c r="E140" s="25" t="s">
        <v>10</v>
      </c>
      <c r="F140" s="50"/>
      <c r="G140" s="50"/>
      <c r="H140" s="50"/>
      <c r="I140" s="50"/>
      <c r="J140" s="50"/>
      <c r="K140" s="50"/>
      <c r="L140" s="50"/>
      <c r="M140" s="50"/>
      <c r="N140" s="51"/>
      <c r="O140" s="85"/>
    </row>
    <row r="141" spans="1:15" s="55" customFormat="1" ht="27.75" customHeight="1" x14ac:dyDescent="0.25">
      <c r="A141" s="90"/>
      <c r="B141" s="93"/>
      <c r="C141" s="80"/>
      <c r="D141" s="80"/>
      <c r="E141" s="26" t="s">
        <v>11</v>
      </c>
      <c r="F141" s="31">
        <v>0</v>
      </c>
      <c r="G141" s="42"/>
      <c r="H141" s="47"/>
      <c r="I141" s="42"/>
      <c r="J141" s="47"/>
      <c r="K141" s="42"/>
      <c r="L141" s="47"/>
      <c r="M141" s="42"/>
      <c r="N141" s="47"/>
      <c r="O141" s="85"/>
    </row>
    <row r="142" spans="1:15" s="55" customFormat="1" ht="28.5" customHeight="1" x14ac:dyDescent="0.25">
      <c r="A142" s="90"/>
      <c r="B142" s="93"/>
      <c r="C142" s="80"/>
      <c r="D142" s="80"/>
      <c r="E142" s="21" t="s">
        <v>12</v>
      </c>
      <c r="F142" s="31">
        <v>0</v>
      </c>
      <c r="G142" s="42"/>
      <c r="H142" s="47"/>
      <c r="I142" s="42"/>
      <c r="J142" s="47"/>
      <c r="K142" s="42"/>
      <c r="L142" s="47"/>
      <c r="M142" s="42"/>
      <c r="N142" s="47"/>
      <c r="O142" s="85"/>
    </row>
    <row r="143" spans="1:15" s="55" customFormat="1" ht="38.25" x14ac:dyDescent="0.25">
      <c r="A143" s="90"/>
      <c r="B143" s="93"/>
      <c r="C143" s="80"/>
      <c r="D143" s="80"/>
      <c r="E143" s="77" t="s">
        <v>13</v>
      </c>
      <c r="F143" s="31">
        <v>0</v>
      </c>
      <c r="G143" s="44"/>
      <c r="H143" s="53"/>
      <c r="I143" s="44"/>
      <c r="J143" s="53"/>
      <c r="K143" s="44"/>
      <c r="L143" s="53"/>
      <c r="M143" s="44"/>
      <c r="N143" s="53"/>
      <c r="O143" s="85"/>
    </row>
    <row r="144" spans="1:15" s="55" customFormat="1" x14ac:dyDescent="0.25">
      <c r="A144" s="90"/>
      <c r="B144" s="93"/>
      <c r="C144" s="80"/>
      <c r="D144" s="80"/>
      <c r="E144" s="26" t="s">
        <v>14</v>
      </c>
      <c r="F144" s="52">
        <v>0</v>
      </c>
      <c r="G144" s="233">
        <v>0</v>
      </c>
      <c r="H144" s="233">
        <v>0</v>
      </c>
      <c r="I144" s="233">
        <v>0</v>
      </c>
      <c r="J144" s="233">
        <v>0</v>
      </c>
      <c r="K144" s="233">
        <v>0</v>
      </c>
      <c r="L144" s="233">
        <v>0</v>
      </c>
      <c r="M144" s="233">
        <v>0</v>
      </c>
      <c r="N144" s="233">
        <v>0</v>
      </c>
      <c r="O144" s="85"/>
    </row>
    <row r="145" spans="1:15" s="55" customFormat="1" ht="25.5" x14ac:dyDescent="0.25">
      <c r="A145" s="91"/>
      <c r="B145" s="93"/>
      <c r="C145" s="81"/>
      <c r="D145" s="81"/>
      <c r="E145" s="77" t="s">
        <v>15</v>
      </c>
      <c r="F145" s="31">
        <v>0</v>
      </c>
      <c r="G145" s="43"/>
      <c r="H145" s="41"/>
      <c r="I145" s="43"/>
      <c r="J145" s="41"/>
      <c r="K145" s="43"/>
      <c r="L145" s="41"/>
      <c r="M145" s="43"/>
      <c r="N145" s="41"/>
      <c r="O145" s="85"/>
    </row>
    <row r="146" spans="1:15" s="55" customFormat="1" x14ac:dyDescent="0.25">
      <c r="A146" s="86" t="s">
        <v>126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8"/>
    </row>
    <row r="147" spans="1:15" s="55" customFormat="1" x14ac:dyDescent="0.25">
      <c r="A147" s="89" t="s">
        <v>80</v>
      </c>
      <c r="B147" s="92" t="s">
        <v>81</v>
      </c>
      <c r="C147" s="79" t="s">
        <v>35</v>
      </c>
      <c r="D147" s="82"/>
      <c r="E147" s="213" t="s">
        <v>9</v>
      </c>
      <c r="F147" s="52">
        <f>F149+F150+F151+F152+F153</f>
        <v>58</v>
      </c>
      <c r="G147" s="31">
        <f>SUM(G149:G153)</f>
        <v>0</v>
      </c>
      <c r="H147" s="52">
        <v>0</v>
      </c>
      <c r="I147" s="31">
        <f>SUM(I149:I153)</f>
        <v>0</v>
      </c>
      <c r="J147" s="52">
        <v>0</v>
      </c>
      <c r="K147" s="31">
        <f>SUM(K149:K153)</f>
        <v>0</v>
      </c>
      <c r="L147" s="52">
        <v>0</v>
      </c>
      <c r="M147" s="31">
        <f>SUM(M149:M153)</f>
        <v>0</v>
      </c>
      <c r="N147" s="52">
        <v>0</v>
      </c>
      <c r="O147" s="85" t="s">
        <v>110</v>
      </c>
    </row>
    <row r="148" spans="1:15" s="55" customFormat="1" ht="16.5" customHeight="1" x14ac:dyDescent="0.25">
      <c r="A148" s="90"/>
      <c r="B148" s="93"/>
      <c r="C148" s="80"/>
      <c r="D148" s="83"/>
      <c r="E148" s="25" t="s">
        <v>10</v>
      </c>
      <c r="F148" s="50"/>
      <c r="G148" s="50"/>
      <c r="H148" s="50"/>
      <c r="I148" s="50"/>
      <c r="J148" s="50"/>
      <c r="K148" s="50"/>
      <c r="L148" s="50"/>
      <c r="M148" s="50"/>
      <c r="N148" s="51"/>
      <c r="O148" s="85"/>
    </row>
    <row r="149" spans="1:15" ht="24" customHeight="1" x14ac:dyDescent="0.25">
      <c r="A149" s="90"/>
      <c r="B149" s="93"/>
      <c r="C149" s="80"/>
      <c r="D149" s="83"/>
      <c r="E149" s="26" t="s">
        <v>11</v>
      </c>
      <c r="F149" s="31">
        <v>0</v>
      </c>
      <c r="G149" s="42"/>
      <c r="H149" s="47"/>
      <c r="I149" s="42"/>
      <c r="J149" s="47"/>
      <c r="K149" s="42"/>
      <c r="L149" s="47"/>
      <c r="M149" s="42"/>
      <c r="N149" s="47"/>
      <c r="O149" s="85"/>
    </row>
    <row r="150" spans="1:15" ht="24" customHeight="1" x14ac:dyDescent="0.25">
      <c r="A150" s="90"/>
      <c r="B150" s="93"/>
      <c r="C150" s="80"/>
      <c r="D150" s="83"/>
      <c r="E150" s="21" t="s">
        <v>12</v>
      </c>
      <c r="F150" s="31">
        <v>0</v>
      </c>
      <c r="G150" s="42"/>
      <c r="H150" s="47"/>
      <c r="I150" s="42"/>
      <c r="J150" s="47"/>
      <c r="K150" s="42"/>
      <c r="L150" s="47"/>
      <c r="M150" s="42"/>
      <c r="N150" s="47"/>
      <c r="O150" s="85"/>
    </row>
    <row r="151" spans="1:15" ht="24.75" customHeight="1" x14ac:dyDescent="0.25">
      <c r="A151" s="90"/>
      <c r="B151" s="93"/>
      <c r="C151" s="80"/>
      <c r="D151" s="83"/>
      <c r="E151" s="77" t="s">
        <v>13</v>
      </c>
      <c r="F151" s="31">
        <v>0</v>
      </c>
      <c r="G151" s="44"/>
      <c r="H151" s="53"/>
      <c r="I151" s="44"/>
      <c r="J151" s="53"/>
      <c r="K151" s="44"/>
      <c r="L151" s="53"/>
      <c r="M151" s="44"/>
      <c r="N151" s="53"/>
      <c r="O151" s="85"/>
    </row>
    <row r="152" spans="1:15" ht="18.600000000000001" customHeight="1" x14ac:dyDescent="0.25">
      <c r="A152" s="90"/>
      <c r="B152" s="93"/>
      <c r="C152" s="80"/>
      <c r="D152" s="83"/>
      <c r="E152" s="26" t="s">
        <v>14</v>
      </c>
      <c r="F152" s="52">
        <v>58</v>
      </c>
      <c r="G152" s="233">
        <v>0</v>
      </c>
      <c r="H152" s="233">
        <v>0</v>
      </c>
      <c r="I152" s="233">
        <v>0</v>
      </c>
      <c r="J152" s="233">
        <v>0</v>
      </c>
      <c r="K152" s="233">
        <v>0</v>
      </c>
      <c r="L152" s="233">
        <v>0</v>
      </c>
      <c r="M152" s="233">
        <v>0</v>
      </c>
      <c r="N152" s="233">
        <v>0</v>
      </c>
      <c r="O152" s="85"/>
    </row>
    <row r="153" spans="1:15" ht="18.600000000000001" customHeight="1" x14ac:dyDescent="0.25">
      <c r="A153" s="91"/>
      <c r="B153" s="93"/>
      <c r="C153" s="81"/>
      <c r="D153" s="84"/>
      <c r="E153" s="77" t="s">
        <v>15</v>
      </c>
      <c r="F153" s="31">
        <v>0</v>
      </c>
      <c r="G153" s="43"/>
      <c r="H153" s="41"/>
      <c r="I153" s="43"/>
      <c r="J153" s="41"/>
      <c r="K153" s="43"/>
      <c r="L153" s="41"/>
      <c r="M153" s="43"/>
      <c r="N153" s="41"/>
      <c r="O153" s="85"/>
    </row>
    <row r="154" spans="1:15" x14ac:dyDescent="0.2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8"/>
    </row>
    <row r="155" spans="1:15" ht="14.25" customHeight="1" x14ac:dyDescent="0.25">
      <c r="A155" s="89" t="s">
        <v>96</v>
      </c>
      <c r="B155" s="92" t="s">
        <v>97</v>
      </c>
      <c r="C155" s="79" t="s">
        <v>128</v>
      </c>
      <c r="D155" s="82"/>
      <c r="E155" s="77" t="s">
        <v>9</v>
      </c>
      <c r="F155" s="52">
        <f>F157+F158+F159+F160+F161</f>
        <v>154</v>
      </c>
      <c r="G155" s="31">
        <f>SUM(G157:G161)</f>
        <v>0</v>
      </c>
      <c r="H155" s="52">
        <v>0</v>
      </c>
      <c r="I155" s="31">
        <f>SUM(I157:I161)</f>
        <v>0</v>
      </c>
      <c r="J155" s="52">
        <v>0</v>
      </c>
      <c r="K155" s="31">
        <f>SUM(K157:K161)</f>
        <v>0</v>
      </c>
      <c r="L155" s="52">
        <v>0</v>
      </c>
      <c r="M155" s="31">
        <f>SUM(M157:M161)</f>
        <v>0</v>
      </c>
      <c r="N155" s="52">
        <v>0</v>
      </c>
      <c r="O155" s="85" t="s">
        <v>76</v>
      </c>
    </row>
    <row r="156" spans="1:15" ht="27" hidden="1" customHeight="1" x14ac:dyDescent="0.25">
      <c r="A156" s="90"/>
      <c r="B156" s="93"/>
      <c r="C156" s="80"/>
      <c r="D156" s="83"/>
      <c r="E156" s="25" t="s">
        <v>10</v>
      </c>
      <c r="F156" s="50"/>
      <c r="G156" s="50"/>
      <c r="H156" s="50"/>
      <c r="I156" s="50"/>
      <c r="J156" s="50"/>
      <c r="K156" s="50"/>
      <c r="L156" s="50"/>
      <c r="M156" s="50"/>
      <c r="N156" s="51"/>
      <c r="O156" s="85"/>
    </row>
    <row r="157" spans="1:15" ht="23.25" customHeight="1" x14ac:dyDescent="0.25">
      <c r="A157" s="90"/>
      <c r="B157" s="93"/>
      <c r="C157" s="80"/>
      <c r="D157" s="83"/>
      <c r="E157" s="26" t="s">
        <v>11</v>
      </c>
      <c r="F157" s="31">
        <v>0</v>
      </c>
      <c r="G157" s="42"/>
      <c r="H157" s="47"/>
      <c r="I157" s="42"/>
      <c r="J157" s="47"/>
      <c r="K157" s="42"/>
      <c r="L157" s="47"/>
      <c r="M157" s="42"/>
      <c r="N157" s="47"/>
      <c r="O157" s="85"/>
    </row>
    <row r="158" spans="1:15" ht="29.25" customHeight="1" x14ac:dyDescent="0.25">
      <c r="A158" s="90"/>
      <c r="B158" s="93"/>
      <c r="C158" s="80"/>
      <c r="D158" s="83"/>
      <c r="E158" s="21" t="s">
        <v>12</v>
      </c>
      <c r="F158" s="31">
        <v>0</v>
      </c>
      <c r="G158" s="42"/>
      <c r="H158" s="47"/>
      <c r="I158" s="42"/>
      <c r="J158" s="47"/>
      <c r="K158" s="42"/>
      <c r="L158" s="47"/>
      <c r="M158" s="42"/>
      <c r="N158" s="47"/>
      <c r="O158" s="85"/>
    </row>
    <row r="159" spans="1:15" ht="33" customHeight="1" x14ac:dyDescent="0.25">
      <c r="A159" s="90"/>
      <c r="B159" s="93"/>
      <c r="C159" s="80"/>
      <c r="D159" s="83"/>
      <c r="E159" s="77" t="s">
        <v>13</v>
      </c>
      <c r="F159" s="31">
        <v>0</v>
      </c>
      <c r="G159" s="44"/>
      <c r="H159" s="53"/>
      <c r="I159" s="44"/>
      <c r="J159" s="53"/>
      <c r="K159" s="44"/>
      <c r="L159" s="53"/>
      <c r="M159" s="44"/>
      <c r="N159" s="53"/>
      <c r="O159" s="85"/>
    </row>
    <row r="160" spans="1:15" ht="18.600000000000001" customHeight="1" x14ac:dyDescent="0.25">
      <c r="A160" s="90"/>
      <c r="B160" s="93"/>
      <c r="C160" s="80"/>
      <c r="D160" s="83"/>
      <c r="E160" s="26" t="s">
        <v>14</v>
      </c>
      <c r="F160" s="52">
        <v>154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85"/>
    </row>
    <row r="161" spans="1:15" ht="25.5" x14ac:dyDescent="0.25">
      <c r="A161" s="91"/>
      <c r="B161" s="93"/>
      <c r="C161" s="81"/>
      <c r="D161" s="84"/>
      <c r="E161" s="77" t="s">
        <v>15</v>
      </c>
      <c r="F161" s="31">
        <v>0</v>
      </c>
      <c r="G161" s="43"/>
      <c r="H161" s="41"/>
      <c r="I161" s="43"/>
      <c r="J161" s="41"/>
      <c r="K161" s="43"/>
      <c r="L161" s="41"/>
      <c r="M161" s="43"/>
      <c r="N161" s="41"/>
      <c r="O161" s="85"/>
    </row>
    <row r="162" spans="1:15" x14ac:dyDescent="0.25">
      <c r="A162" s="86" t="s">
        <v>111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8"/>
    </row>
    <row r="163" spans="1:15" ht="25.5" x14ac:dyDescent="0.25">
      <c r="A163" s="158" t="s">
        <v>17</v>
      </c>
      <c r="B163" s="159"/>
      <c r="C163" s="126"/>
      <c r="D163" s="126"/>
      <c r="E163" s="23" t="s">
        <v>18</v>
      </c>
      <c r="F163" s="154">
        <f>F155+F147+F139+F131+F123+F115+F107+F99</f>
        <v>979.27300000000002</v>
      </c>
      <c r="G163" s="145">
        <f>G139+G131+G123+G115+G107+G99</f>
        <v>54.545459999999999</v>
      </c>
      <c r="H163" s="36">
        <f>G163/F163*100</f>
        <v>5.5699952924261158</v>
      </c>
      <c r="I163" s="145">
        <f>I139+I131+I123+I115+I107+I99</f>
        <v>183.56365</v>
      </c>
      <c r="J163" s="215">
        <f>I163/F163*100</f>
        <v>18.744890342121142</v>
      </c>
      <c r="K163" s="145">
        <f>K139+K131+K123+K115+K107+K99</f>
        <v>0</v>
      </c>
      <c r="L163" s="215">
        <f>K163/F163*100</f>
        <v>0</v>
      </c>
      <c r="M163" s="145">
        <f>M139+M131+M123+M115+M107+M99</f>
        <v>0</v>
      </c>
      <c r="N163" s="215">
        <f>M163/F163*100</f>
        <v>0</v>
      </c>
      <c r="O163" s="97"/>
    </row>
    <row r="164" spans="1:15" ht="18" customHeight="1" x14ac:dyDescent="0.25">
      <c r="A164" s="160"/>
      <c r="B164" s="161"/>
      <c r="C164" s="127"/>
      <c r="D164" s="127"/>
      <c r="E164" s="216" t="s">
        <v>10</v>
      </c>
      <c r="F164" s="217"/>
      <c r="G164" s="217"/>
      <c r="H164" s="217"/>
      <c r="I164" s="217"/>
      <c r="J164" s="217"/>
      <c r="K164" s="217"/>
      <c r="L164" s="217"/>
      <c r="M164" s="217"/>
      <c r="N164" s="218"/>
      <c r="O164" s="98"/>
    </row>
    <row r="165" spans="1:15" ht="25.5" x14ac:dyDescent="0.25">
      <c r="A165" s="160"/>
      <c r="B165" s="161"/>
      <c r="C165" s="127"/>
      <c r="D165" s="127"/>
      <c r="E165" s="219" t="s">
        <v>11</v>
      </c>
      <c r="F165" s="36">
        <v>0</v>
      </c>
      <c r="G165" s="39"/>
      <c r="H165" s="49"/>
      <c r="I165" s="48"/>
      <c r="J165" s="49"/>
      <c r="K165" s="48"/>
      <c r="L165" s="49"/>
      <c r="M165" s="48"/>
      <c r="N165" s="49"/>
      <c r="O165" s="98"/>
    </row>
    <row r="166" spans="1:15" ht="30" customHeight="1" x14ac:dyDescent="0.25">
      <c r="A166" s="160"/>
      <c r="B166" s="161"/>
      <c r="C166" s="127"/>
      <c r="D166" s="127"/>
      <c r="E166" s="28" t="s">
        <v>12</v>
      </c>
      <c r="F166" s="36">
        <v>0</v>
      </c>
      <c r="G166" s="39"/>
      <c r="H166" s="36"/>
      <c r="I166" s="36"/>
      <c r="J166" s="36"/>
      <c r="K166" s="36"/>
      <c r="L166" s="36"/>
      <c r="M166" s="36"/>
      <c r="N166" s="36"/>
      <c r="O166" s="98"/>
    </row>
    <row r="167" spans="1:15" ht="22.5" customHeight="1" x14ac:dyDescent="0.25">
      <c r="A167" s="160"/>
      <c r="B167" s="161"/>
      <c r="C167" s="127"/>
      <c r="D167" s="127"/>
      <c r="E167" s="23" t="s">
        <v>13</v>
      </c>
      <c r="F167" s="36">
        <v>0</v>
      </c>
      <c r="G167" s="39"/>
      <c r="H167" s="215"/>
      <c r="I167" s="157"/>
      <c r="J167" s="215"/>
      <c r="K167" s="157"/>
      <c r="L167" s="215"/>
      <c r="M167" s="157"/>
      <c r="N167" s="215"/>
      <c r="O167" s="98"/>
    </row>
    <row r="168" spans="1:15" ht="16.5" customHeight="1" x14ac:dyDescent="0.25">
      <c r="A168" s="160"/>
      <c r="B168" s="161"/>
      <c r="C168" s="127"/>
      <c r="D168" s="127"/>
      <c r="E168" s="219" t="s">
        <v>14</v>
      </c>
      <c r="F168" s="154">
        <f>F160+F152+F144+F136+F128+F120+F112+F104</f>
        <v>979.27300000000002</v>
      </c>
      <c r="G168" s="145">
        <f>G144+G136+G128+G120+G112+G104</f>
        <v>54.545459999999999</v>
      </c>
      <c r="H168" s="198">
        <f>G168/$F$168*100</f>
        <v>5.5699952924261158</v>
      </c>
      <c r="I168" s="145">
        <f>I144+I136+I128+I120+I112+I104</f>
        <v>183.56365</v>
      </c>
      <c r="J168" s="198">
        <f>I168/$F$168*100</f>
        <v>18.744890342121142</v>
      </c>
      <c r="K168" s="145">
        <f>K144+K136+K128+K120+K112+K104</f>
        <v>0</v>
      </c>
      <c r="L168" s="198">
        <f>K168/$F$168*100</f>
        <v>0</v>
      </c>
      <c r="M168" s="145">
        <f>M144+M136+M128+M120+M112+M104</f>
        <v>0</v>
      </c>
      <c r="N168" s="198">
        <f>M168/$F$168*100</f>
        <v>0</v>
      </c>
      <c r="O168" s="98"/>
    </row>
    <row r="169" spans="1:15" ht="25.5" x14ac:dyDescent="0.25">
      <c r="A169" s="162"/>
      <c r="B169" s="163"/>
      <c r="C169" s="128"/>
      <c r="D169" s="128"/>
      <c r="E169" s="28" t="s">
        <v>15</v>
      </c>
      <c r="F169" s="48">
        <v>0</v>
      </c>
      <c r="G169" s="220"/>
      <c r="H169" s="221"/>
      <c r="I169" s="222"/>
      <c r="J169" s="221"/>
      <c r="K169" s="222"/>
      <c r="L169" s="221"/>
      <c r="M169" s="222"/>
      <c r="N169" s="221"/>
      <c r="O169" s="99"/>
    </row>
    <row r="170" spans="1:15" ht="20.25" customHeight="1" x14ac:dyDescent="0.25">
      <c r="A170" s="133" t="s">
        <v>137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5"/>
    </row>
    <row r="171" spans="1:15" ht="20.25" customHeight="1" x14ac:dyDescent="0.25">
      <c r="A171" s="133" t="s">
        <v>138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5"/>
    </row>
    <row r="172" spans="1:15" x14ac:dyDescent="0.25">
      <c r="A172" s="89" t="s">
        <v>28</v>
      </c>
      <c r="B172" s="104" t="s">
        <v>72</v>
      </c>
      <c r="C172" s="110"/>
      <c r="D172" s="111"/>
      <c r="E172" s="27" t="s">
        <v>9</v>
      </c>
      <c r="F172" s="154">
        <f>F174+F175+F176+F177+F178</f>
        <v>4</v>
      </c>
      <c r="G172" s="145">
        <f>G180+G188+F196</f>
        <v>0</v>
      </c>
      <c r="H172" s="36">
        <v>0</v>
      </c>
      <c r="I172" s="145">
        <f>I180+I188+H196</f>
        <v>0</v>
      </c>
      <c r="J172" s="36">
        <v>0</v>
      </c>
      <c r="K172" s="145">
        <f>K180+K188+J196</f>
        <v>0</v>
      </c>
      <c r="L172" s="155">
        <f>K172/F172*100</f>
        <v>0</v>
      </c>
      <c r="M172" s="145">
        <f>M180+M188+L196</f>
        <v>0</v>
      </c>
      <c r="N172" s="155">
        <v>100</v>
      </c>
      <c r="O172" s="89"/>
    </row>
    <row r="173" spans="1:15" ht="16.5" customHeight="1" x14ac:dyDescent="0.25">
      <c r="A173" s="90"/>
      <c r="B173" s="112"/>
      <c r="C173" s="113"/>
      <c r="D173" s="114"/>
      <c r="E173" s="216" t="s">
        <v>10</v>
      </c>
      <c r="F173" s="217"/>
      <c r="G173" s="217"/>
      <c r="H173" s="217"/>
      <c r="I173" s="217"/>
      <c r="J173" s="217"/>
      <c r="K173" s="217"/>
      <c r="L173" s="217"/>
      <c r="M173" s="217"/>
      <c r="N173" s="218"/>
      <c r="O173" s="108"/>
    </row>
    <row r="174" spans="1:15" ht="23.25" customHeight="1" x14ac:dyDescent="0.25">
      <c r="A174" s="90"/>
      <c r="B174" s="112"/>
      <c r="C174" s="113"/>
      <c r="D174" s="114"/>
      <c r="E174" s="219" t="s">
        <v>11</v>
      </c>
      <c r="F174" s="36">
        <v>0</v>
      </c>
      <c r="G174" s="156"/>
      <c r="H174" s="155"/>
      <c r="I174" s="156"/>
      <c r="J174" s="155"/>
      <c r="K174" s="156"/>
      <c r="L174" s="155"/>
      <c r="M174" s="156"/>
      <c r="N174" s="155"/>
      <c r="O174" s="108"/>
    </row>
    <row r="175" spans="1:15" ht="24" customHeight="1" x14ac:dyDescent="0.25">
      <c r="A175" s="90"/>
      <c r="B175" s="112"/>
      <c r="C175" s="113"/>
      <c r="D175" s="114"/>
      <c r="E175" s="28" t="s">
        <v>12</v>
      </c>
      <c r="F175" s="36">
        <v>0</v>
      </c>
      <c r="G175" s="156"/>
      <c r="H175" s="155"/>
      <c r="I175" s="156"/>
      <c r="J175" s="155"/>
      <c r="K175" s="156"/>
      <c r="L175" s="155"/>
      <c r="M175" s="156"/>
      <c r="N175" s="155"/>
      <c r="O175" s="108"/>
    </row>
    <row r="176" spans="1:15" ht="38.25" x14ac:dyDescent="0.25">
      <c r="A176" s="90"/>
      <c r="B176" s="112"/>
      <c r="C176" s="113"/>
      <c r="D176" s="114"/>
      <c r="E176" s="23" t="s">
        <v>13</v>
      </c>
      <c r="F176" s="36"/>
      <c r="G176" s="48"/>
      <c r="H176" s="49"/>
      <c r="I176" s="48"/>
      <c r="J176" s="49"/>
      <c r="K176" s="48"/>
      <c r="L176" s="49"/>
      <c r="M176" s="48"/>
      <c r="N176" s="49"/>
      <c r="O176" s="108"/>
    </row>
    <row r="177" spans="1:15" x14ac:dyDescent="0.25">
      <c r="A177" s="90"/>
      <c r="B177" s="112"/>
      <c r="C177" s="113"/>
      <c r="D177" s="114"/>
      <c r="E177" s="219" t="s">
        <v>14</v>
      </c>
      <c r="F177" s="154">
        <f>F185+F193+F201</f>
        <v>4</v>
      </c>
      <c r="G177" s="145">
        <v>0</v>
      </c>
      <c r="H177" s="36">
        <v>0</v>
      </c>
      <c r="I177" s="36">
        <v>0</v>
      </c>
      <c r="J177" s="36">
        <f>I177/F177*100</f>
        <v>0</v>
      </c>
      <c r="K177" s="156">
        <v>4</v>
      </c>
      <c r="L177" s="223">
        <v>0</v>
      </c>
      <c r="M177" s="156">
        <v>4</v>
      </c>
      <c r="N177" s="155">
        <v>100</v>
      </c>
      <c r="O177" s="108"/>
    </row>
    <row r="178" spans="1:15" ht="25.5" x14ac:dyDescent="0.25">
      <c r="A178" s="91"/>
      <c r="B178" s="115"/>
      <c r="C178" s="116"/>
      <c r="D178" s="117"/>
      <c r="E178" s="23" t="s">
        <v>15</v>
      </c>
      <c r="F178" s="36">
        <v>0</v>
      </c>
      <c r="G178" s="157"/>
      <c r="H178" s="215"/>
      <c r="I178" s="157"/>
      <c r="J178" s="215"/>
      <c r="K178" s="157"/>
      <c r="L178" s="215"/>
      <c r="M178" s="157"/>
      <c r="N178" s="215"/>
      <c r="O178" s="109"/>
    </row>
    <row r="179" spans="1:15" ht="16.5" customHeight="1" x14ac:dyDescent="0.2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8"/>
    </row>
    <row r="180" spans="1:15" x14ac:dyDescent="0.25">
      <c r="A180" s="89" t="s">
        <v>68</v>
      </c>
      <c r="B180" s="92" t="s">
        <v>112</v>
      </c>
      <c r="C180" s="79" t="s">
        <v>32</v>
      </c>
      <c r="D180" s="82"/>
      <c r="E180" s="213" t="s">
        <v>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89" t="s">
        <v>74</v>
      </c>
    </row>
    <row r="181" spans="1:15" ht="14.25" customHeight="1" x14ac:dyDescent="0.25">
      <c r="A181" s="90"/>
      <c r="B181" s="93"/>
      <c r="C181" s="80"/>
      <c r="D181" s="83"/>
      <c r="E181" s="25" t="s">
        <v>10</v>
      </c>
      <c r="F181" s="50"/>
      <c r="G181" s="50"/>
      <c r="H181" s="50"/>
      <c r="I181" s="50"/>
      <c r="J181" s="50"/>
      <c r="K181" s="50"/>
      <c r="L181" s="50"/>
      <c r="M181" s="50"/>
      <c r="N181" s="51"/>
      <c r="O181" s="108"/>
    </row>
    <row r="182" spans="1:15" ht="23.25" customHeight="1" x14ac:dyDescent="0.25">
      <c r="A182" s="90"/>
      <c r="B182" s="93"/>
      <c r="C182" s="80"/>
      <c r="D182" s="83"/>
      <c r="E182" s="26" t="s">
        <v>11</v>
      </c>
      <c r="F182" s="31">
        <v>0</v>
      </c>
      <c r="G182" s="42"/>
      <c r="H182" s="47"/>
      <c r="I182" s="42"/>
      <c r="J182" s="47"/>
      <c r="K182" s="42"/>
      <c r="L182" s="47"/>
      <c r="M182" s="42"/>
      <c r="N182" s="47"/>
      <c r="O182" s="108"/>
    </row>
    <row r="183" spans="1:15" ht="25.5" customHeight="1" x14ac:dyDescent="0.25">
      <c r="A183" s="90"/>
      <c r="B183" s="93"/>
      <c r="C183" s="80"/>
      <c r="D183" s="83"/>
      <c r="E183" s="21" t="s">
        <v>12</v>
      </c>
      <c r="F183" s="31">
        <v>0</v>
      </c>
      <c r="G183" s="42"/>
      <c r="H183" s="47"/>
      <c r="I183" s="42"/>
      <c r="J183" s="47"/>
      <c r="K183" s="42"/>
      <c r="L183" s="47"/>
      <c r="M183" s="42"/>
      <c r="N183" s="47"/>
      <c r="O183" s="108"/>
    </row>
    <row r="184" spans="1:15" ht="38.25" x14ac:dyDescent="0.25">
      <c r="A184" s="90"/>
      <c r="B184" s="93"/>
      <c r="C184" s="80"/>
      <c r="D184" s="83"/>
      <c r="E184" s="77" t="s">
        <v>13</v>
      </c>
      <c r="F184" s="31">
        <v>0</v>
      </c>
      <c r="G184" s="44"/>
      <c r="H184" s="53"/>
      <c r="I184" s="44"/>
      <c r="J184" s="53"/>
      <c r="K184" s="44"/>
      <c r="L184" s="53"/>
      <c r="M184" s="44"/>
      <c r="N184" s="53"/>
      <c r="O184" s="108"/>
    </row>
    <row r="185" spans="1:15" x14ac:dyDescent="0.25">
      <c r="A185" s="90"/>
      <c r="B185" s="93"/>
      <c r="C185" s="80"/>
      <c r="D185" s="83"/>
      <c r="E185" s="26" t="s">
        <v>14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108"/>
    </row>
    <row r="186" spans="1:15" ht="25.5" x14ac:dyDescent="0.25">
      <c r="A186" s="91"/>
      <c r="B186" s="93"/>
      <c r="C186" s="81"/>
      <c r="D186" s="84"/>
      <c r="E186" s="77" t="s">
        <v>15</v>
      </c>
      <c r="F186" s="31">
        <v>0</v>
      </c>
      <c r="G186" s="43"/>
      <c r="H186" s="41"/>
      <c r="I186" s="43"/>
      <c r="J186" s="41"/>
      <c r="K186" s="43"/>
      <c r="L186" s="41"/>
      <c r="M186" s="43"/>
      <c r="N186" s="41"/>
      <c r="O186" s="109"/>
    </row>
    <row r="187" spans="1:15" x14ac:dyDescent="0.25">
      <c r="A187" s="86" t="s">
        <v>113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8"/>
    </row>
    <row r="188" spans="1:15" x14ac:dyDescent="0.25">
      <c r="A188" s="89" t="s">
        <v>69</v>
      </c>
      <c r="B188" s="92" t="s">
        <v>29</v>
      </c>
      <c r="C188" s="79" t="s">
        <v>129</v>
      </c>
      <c r="D188" s="82"/>
      <c r="E188" s="213" t="s">
        <v>9</v>
      </c>
      <c r="F188" s="52">
        <v>4</v>
      </c>
      <c r="G188" s="38">
        <v>0</v>
      </c>
      <c r="H188" s="31">
        <v>0</v>
      </c>
      <c r="I188" s="38">
        <v>0</v>
      </c>
      <c r="J188" s="31">
        <f>I188/F188*100</f>
        <v>0</v>
      </c>
      <c r="K188" s="38">
        <v>0</v>
      </c>
      <c r="L188" s="38">
        <v>0</v>
      </c>
      <c r="M188" s="38">
        <v>0</v>
      </c>
      <c r="N188" s="38">
        <v>0</v>
      </c>
      <c r="O188" s="89"/>
    </row>
    <row r="189" spans="1:15" x14ac:dyDescent="0.25">
      <c r="A189" s="90"/>
      <c r="B189" s="93"/>
      <c r="C189" s="80"/>
      <c r="D189" s="83"/>
      <c r="E189" s="25" t="s">
        <v>10</v>
      </c>
      <c r="F189" s="50"/>
      <c r="G189" s="50"/>
      <c r="H189" s="50"/>
      <c r="I189" s="50"/>
      <c r="J189" s="50"/>
      <c r="K189" s="50"/>
      <c r="L189" s="50"/>
      <c r="M189" s="50"/>
      <c r="N189" s="51"/>
      <c r="O189" s="108"/>
    </row>
    <row r="190" spans="1:15" ht="25.5" x14ac:dyDescent="0.25">
      <c r="A190" s="90"/>
      <c r="B190" s="93"/>
      <c r="C190" s="80"/>
      <c r="D190" s="83"/>
      <c r="E190" s="26" t="s">
        <v>11</v>
      </c>
      <c r="F190" s="31">
        <v>0</v>
      </c>
      <c r="G190" s="42"/>
      <c r="H190" s="47"/>
      <c r="I190" s="42"/>
      <c r="J190" s="47"/>
      <c r="K190" s="42"/>
      <c r="L190" s="47"/>
      <c r="M190" s="42"/>
      <c r="N190" s="47"/>
      <c r="O190" s="108"/>
    </row>
    <row r="191" spans="1:15" s="55" customFormat="1" ht="26.25" customHeight="1" x14ac:dyDescent="0.25">
      <c r="A191" s="90"/>
      <c r="B191" s="93"/>
      <c r="C191" s="80"/>
      <c r="D191" s="83"/>
      <c r="E191" s="21" t="s">
        <v>12</v>
      </c>
      <c r="F191" s="31">
        <v>0</v>
      </c>
      <c r="G191" s="42"/>
      <c r="H191" s="47"/>
      <c r="I191" s="42"/>
      <c r="J191" s="47"/>
      <c r="K191" s="42"/>
      <c r="L191" s="47"/>
      <c r="M191" s="42"/>
      <c r="N191" s="47"/>
      <c r="O191" s="108"/>
    </row>
    <row r="192" spans="1:15" s="55" customFormat="1" ht="38.25" x14ac:dyDescent="0.25">
      <c r="A192" s="90"/>
      <c r="B192" s="93"/>
      <c r="C192" s="80"/>
      <c r="D192" s="83"/>
      <c r="E192" s="77" t="s">
        <v>13</v>
      </c>
      <c r="F192" s="31">
        <v>0</v>
      </c>
      <c r="G192" s="44"/>
      <c r="H192" s="53"/>
      <c r="I192" s="44"/>
      <c r="J192" s="53"/>
      <c r="K192" s="44"/>
      <c r="L192" s="53"/>
      <c r="M192" s="44"/>
      <c r="N192" s="53"/>
      <c r="O192" s="108"/>
    </row>
    <row r="193" spans="1:15" s="55" customFormat="1" x14ac:dyDescent="0.25">
      <c r="A193" s="90"/>
      <c r="B193" s="93"/>
      <c r="C193" s="80"/>
      <c r="D193" s="83"/>
      <c r="E193" s="26" t="s">
        <v>14</v>
      </c>
      <c r="F193" s="31">
        <v>4</v>
      </c>
      <c r="G193" s="38">
        <v>0</v>
      </c>
      <c r="H193" s="31">
        <v>0</v>
      </c>
      <c r="I193" s="38">
        <v>0</v>
      </c>
      <c r="J193" s="31">
        <f>I193/F193*100</f>
        <v>0</v>
      </c>
      <c r="K193" s="38">
        <v>0</v>
      </c>
      <c r="L193" s="38">
        <v>0</v>
      </c>
      <c r="M193" s="38">
        <v>0</v>
      </c>
      <c r="N193" s="38">
        <v>0</v>
      </c>
      <c r="O193" s="108"/>
    </row>
    <row r="194" spans="1:15" s="55" customFormat="1" ht="25.5" x14ac:dyDescent="0.25">
      <c r="A194" s="91"/>
      <c r="B194" s="93"/>
      <c r="C194" s="81"/>
      <c r="D194" s="84"/>
      <c r="E194" s="77" t="s">
        <v>15</v>
      </c>
      <c r="F194" s="31">
        <v>0</v>
      </c>
      <c r="G194" s="43"/>
      <c r="H194" s="41"/>
      <c r="I194" s="43"/>
      <c r="J194" s="41"/>
      <c r="K194" s="43"/>
      <c r="L194" s="41"/>
      <c r="M194" s="43"/>
      <c r="N194" s="41"/>
      <c r="O194" s="109"/>
    </row>
    <row r="195" spans="1:15" s="55" customFormat="1" x14ac:dyDescent="0.25">
      <c r="A195" s="86" t="s">
        <v>82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8"/>
    </row>
    <row r="196" spans="1:15" s="55" customFormat="1" ht="29.25" customHeight="1" x14ac:dyDescent="0.25">
      <c r="A196" s="89" t="s">
        <v>70</v>
      </c>
      <c r="B196" s="92" t="s">
        <v>114</v>
      </c>
      <c r="C196" s="79" t="s">
        <v>32</v>
      </c>
      <c r="D196" s="82"/>
      <c r="E196" s="213" t="s">
        <v>9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89"/>
    </row>
    <row r="197" spans="1:15" s="55" customFormat="1" x14ac:dyDescent="0.25">
      <c r="A197" s="90"/>
      <c r="B197" s="93"/>
      <c r="C197" s="80"/>
      <c r="D197" s="83"/>
      <c r="E197" s="25" t="s">
        <v>10</v>
      </c>
      <c r="F197" s="50"/>
      <c r="G197" s="50"/>
      <c r="H197" s="50"/>
      <c r="I197" s="50"/>
      <c r="J197" s="50"/>
      <c r="K197" s="50"/>
      <c r="L197" s="50"/>
      <c r="M197" s="50"/>
      <c r="N197" s="51"/>
      <c r="O197" s="108"/>
    </row>
    <row r="198" spans="1:15" ht="25.5" x14ac:dyDescent="0.25">
      <c r="A198" s="90"/>
      <c r="B198" s="93"/>
      <c r="C198" s="80"/>
      <c r="D198" s="83"/>
      <c r="E198" s="26" t="s">
        <v>11</v>
      </c>
      <c r="F198" s="31">
        <v>0</v>
      </c>
      <c r="G198" s="42"/>
      <c r="H198" s="47"/>
      <c r="I198" s="42"/>
      <c r="J198" s="47"/>
      <c r="K198" s="42"/>
      <c r="L198" s="47"/>
      <c r="M198" s="42"/>
      <c r="N198" s="47"/>
      <c r="O198" s="108"/>
    </row>
    <row r="199" spans="1:15" ht="30" customHeight="1" x14ac:dyDescent="0.25">
      <c r="A199" s="90"/>
      <c r="B199" s="93"/>
      <c r="C199" s="80"/>
      <c r="D199" s="83"/>
      <c r="E199" s="21" t="s">
        <v>12</v>
      </c>
      <c r="F199" s="31">
        <v>0</v>
      </c>
      <c r="G199" s="42"/>
      <c r="H199" s="47"/>
      <c r="I199" s="42"/>
      <c r="J199" s="47"/>
      <c r="K199" s="42"/>
      <c r="L199" s="47"/>
      <c r="M199" s="42"/>
      <c r="N199" s="47"/>
      <c r="O199" s="108"/>
    </row>
    <row r="200" spans="1:15" ht="38.25" x14ac:dyDescent="0.25">
      <c r="A200" s="90"/>
      <c r="B200" s="93"/>
      <c r="C200" s="80"/>
      <c r="D200" s="83"/>
      <c r="E200" s="77" t="s">
        <v>13</v>
      </c>
      <c r="F200" s="31">
        <v>0</v>
      </c>
      <c r="G200" s="44"/>
      <c r="H200" s="53"/>
      <c r="I200" s="44"/>
      <c r="J200" s="53"/>
      <c r="K200" s="44"/>
      <c r="L200" s="53"/>
      <c r="M200" s="44"/>
      <c r="N200" s="53"/>
      <c r="O200" s="108"/>
    </row>
    <row r="201" spans="1:15" x14ac:dyDescent="0.25">
      <c r="A201" s="90"/>
      <c r="B201" s="93"/>
      <c r="C201" s="80"/>
      <c r="D201" s="83"/>
      <c r="E201" s="26" t="s">
        <v>14</v>
      </c>
      <c r="F201" s="31">
        <v>0</v>
      </c>
      <c r="G201" s="233">
        <v>0</v>
      </c>
      <c r="H201" s="233">
        <v>0</v>
      </c>
      <c r="I201" s="233">
        <v>0</v>
      </c>
      <c r="J201" s="233">
        <v>0</v>
      </c>
      <c r="K201" s="233">
        <v>0</v>
      </c>
      <c r="L201" s="233">
        <v>0</v>
      </c>
      <c r="M201" s="233">
        <v>0</v>
      </c>
      <c r="N201" s="233">
        <v>0</v>
      </c>
      <c r="O201" s="108"/>
    </row>
    <row r="202" spans="1:15" ht="25.5" x14ac:dyDescent="0.25">
      <c r="A202" s="91"/>
      <c r="B202" s="93"/>
      <c r="C202" s="81"/>
      <c r="D202" s="84"/>
      <c r="E202" s="77" t="s">
        <v>15</v>
      </c>
      <c r="F202" s="31">
        <v>0</v>
      </c>
      <c r="G202" s="43"/>
      <c r="H202" s="41"/>
      <c r="I202" s="43"/>
      <c r="J202" s="41"/>
      <c r="K202" s="43"/>
      <c r="L202" s="41"/>
      <c r="M202" s="43"/>
      <c r="N202" s="41"/>
      <c r="O202" s="109"/>
    </row>
    <row r="203" spans="1:15" x14ac:dyDescent="0.25">
      <c r="A203" s="86" t="s">
        <v>115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8"/>
    </row>
    <row r="204" spans="1:15" ht="25.5" x14ac:dyDescent="0.25">
      <c r="A204" s="158" t="s">
        <v>33</v>
      </c>
      <c r="B204" s="159"/>
      <c r="C204" s="124"/>
      <c r="D204" s="132"/>
      <c r="E204" s="23" t="s">
        <v>79</v>
      </c>
      <c r="F204" s="36">
        <f>F172</f>
        <v>4</v>
      </c>
      <c r="G204" s="145">
        <f>G172</f>
        <v>0</v>
      </c>
      <c r="H204" s="36">
        <v>0</v>
      </c>
      <c r="I204" s="145">
        <f>I172</f>
        <v>0</v>
      </c>
      <c r="J204" s="36">
        <f>I204/F204*100</f>
        <v>0</v>
      </c>
      <c r="K204" s="145">
        <f>K172</f>
        <v>0</v>
      </c>
      <c r="L204" s="36">
        <f>K204/F204*100</f>
        <v>0</v>
      </c>
      <c r="M204" s="145">
        <f>M172</f>
        <v>0</v>
      </c>
      <c r="N204" s="36">
        <v>0</v>
      </c>
      <c r="O204" s="107"/>
    </row>
    <row r="205" spans="1:15" x14ac:dyDescent="0.25">
      <c r="A205" s="160"/>
      <c r="B205" s="161"/>
      <c r="C205" s="125"/>
      <c r="D205" s="132"/>
      <c r="E205" s="216" t="s">
        <v>10</v>
      </c>
      <c r="F205" s="224"/>
      <c r="G205" s="225"/>
      <c r="H205" s="224"/>
      <c r="I205" s="224"/>
      <c r="J205" s="224"/>
      <c r="K205" s="224"/>
      <c r="L205" s="224"/>
      <c r="M205" s="224"/>
      <c r="N205" s="226"/>
      <c r="O205" s="107"/>
    </row>
    <row r="206" spans="1:15" ht="25.5" x14ac:dyDescent="0.25">
      <c r="A206" s="160"/>
      <c r="B206" s="161"/>
      <c r="C206" s="125"/>
      <c r="D206" s="132"/>
      <c r="E206" s="219" t="s">
        <v>11</v>
      </c>
      <c r="F206" s="164">
        <v>0</v>
      </c>
      <c r="G206" s="227">
        <f>+G174</f>
        <v>0</v>
      </c>
      <c r="H206" s="24"/>
      <c r="I206" s="22"/>
      <c r="J206" s="24"/>
      <c r="K206" s="22"/>
      <c r="L206" s="24"/>
      <c r="M206" s="22"/>
      <c r="N206" s="24"/>
      <c r="O206" s="107"/>
    </row>
    <row r="207" spans="1:15" ht="25.5" x14ac:dyDescent="0.25">
      <c r="A207" s="160"/>
      <c r="B207" s="161"/>
      <c r="C207" s="125"/>
      <c r="D207" s="132"/>
      <c r="E207" s="28" t="s">
        <v>12</v>
      </c>
      <c r="F207" s="164">
        <v>0</v>
      </c>
      <c r="G207" s="227">
        <f>+G175</f>
        <v>0</v>
      </c>
      <c r="H207" s="16"/>
      <c r="I207" s="16"/>
      <c r="J207" s="16"/>
      <c r="K207" s="16"/>
      <c r="L207" s="16"/>
      <c r="M207" s="16"/>
      <c r="N207" s="16"/>
      <c r="O207" s="107"/>
    </row>
    <row r="208" spans="1:15" ht="38.25" x14ac:dyDescent="0.25">
      <c r="A208" s="160"/>
      <c r="B208" s="161"/>
      <c r="C208" s="125"/>
      <c r="D208" s="132"/>
      <c r="E208" s="23" t="s">
        <v>13</v>
      </c>
      <c r="F208" s="164">
        <v>0</v>
      </c>
      <c r="G208" s="227">
        <f>+G176</f>
        <v>0</v>
      </c>
      <c r="H208" s="228"/>
      <c r="I208" s="229"/>
      <c r="J208" s="228"/>
      <c r="K208" s="229"/>
      <c r="L208" s="228"/>
      <c r="M208" s="229"/>
      <c r="N208" s="228"/>
      <c r="O208" s="107"/>
    </row>
    <row r="209" spans="1:15" x14ac:dyDescent="0.25">
      <c r="A209" s="160"/>
      <c r="B209" s="161"/>
      <c r="C209" s="125"/>
      <c r="D209" s="132"/>
      <c r="E209" s="219" t="s">
        <v>14</v>
      </c>
      <c r="F209" s="36">
        <f>F177</f>
        <v>4</v>
      </c>
      <c r="G209" s="145">
        <v>0</v>
      </c>
      <c r="H209" s="36">
        <v>0</v>
      </c>
      <c r="I209" s="36">
        <v>0</v>
      </c>
      <c r="J209" s="36">
        <f>I209/F209*100</f>
        <v>0</v>
      </c>
      <c r="K209" s="36">
        <v>0</v>
      </c>
      <c r="L209" s="36">
        <v>0</v>
      </c>
      <c r="M209" s="36">
        <v>0</v>
      </c>
      <c r="N209" s="36">
        <v>0</v>
      </c>
      <c r="O209" s="107"/>
    </row>
    <row r="210" spans="1:15" ht="25.5" x14ac:dyDescent="0.25">
      <c r="A210" s="162"/>
      <c r="B210" s="163"/>
      <c r="C210" s="125"/>
      <c r="D210" s="126"/>
      <c r="E210" s="28" t="s">
        <v>15</v>
      </c>
      <c r="F210" s="230">
        <v>0</v>
      </c>
      <c r="G210" s="227">
        <f>+G178</f>
        <v>0</v>
      </c>
      <c r="H210" s="231"/>
      <c r="I210" s="232"/>
      <c r="J210" s="231"/>
      <c r="K210" s="232"/>
      <c r="L210" s="231"/>
      <c r="M210" s="232"/>
      <c r="N210" s="231"/>
      <c r="O210" s="107"/>
    </row>
    <row r="211" spans="1:15" ht="25.5" x14ac:dyDescent="0.25">
      <c r="A211" s="166" t="s">
        <v>19</v>
      </c>
      <c r="B211" s="167"/>
      <c r="C211" s="167"/>
      <c r="D211" s="168"/>
      <c r="E211" s="28" t="s">
        <v>20</v>
      </c>
      <c r="F211" s="169">
        <f>F204+F163+F83</f>
        <v>2151.8490000000002</v>
      </c>
      <c r="G211" s="48">
        <f>G204+G163+G83</f>
        <v>1018.9094600000001</v>
      </c>
      <c r="H211" s="49">
        <f>G211/F211*100</f>
        <v>47.350416316386514</v>
      </c>
      <c r="I211" s="48">
        <f>I204+I163+I83</f>
        <v>1212.91965</v>
      </c>
      <c r="J211" s="49">
        <f>I211/F211*100</f>
        <v>56.366392344444236</v>
      </c>
      <c r="K211" s="48">
        <f>K204+K163+K83</f>
        <v>0</v>
      </c>
      <c r="L211" s="49">
        <v>0</v>
      </c>
      <c r="M211" s="48">
        <v>0</v>
      </c>
      <c r="N211" s="49">
        <f>M211/F211*100</f>
        <v>0</v>
      </c>
      <c r="O211" s="129"/>
    </row>
    <row r="212" spans="1:15" x14ac:dyDescent="0.25">
      <c r="A212" s="170"/>
      <c r="B212" s="171"/>
      <c r="C212" s="171"/>
      <c r="D212" s="172"/>
      <c r="E212" s="216" t="s">
        <v>10</v>
      </c>
      <c r="F212" s="217"/>
      <c r="G212" s="217"/>
      <c r="H212" s="218"/>
      <c r="I212" s="217"/>
      <c r="J212" s="217"/>
      <c r="K212" s="217"/>
      <c r="L212" s="217"/>
      <c r="M212" s="217"/>
      <c r="N212" s="218"/>
      <c r="O212" s="130"/>
    </row>
    <row r="213" spans="1:15" ht="25.5" x14ac:dyDescent="0.25">
      <c r="A213" s="170"/>
      <c r="B213" s="171"/>
      <c r="C213" s="171"/>
      <c r="D213" s="172"/>
      <c r="E213" s="219" t="s">
        <v>11</v>
      </c>
      <c r="F213" s="48"/>
      <c r="G213" s="220"/>
      <c r="H213" s="221"/>
      <c r="I213" s="234"/>
      <c r="J213" s="221"/>
      <c r="K213" s="234"/>
      <c r="L213" s="221"/>
      <c r="M213" s="234"/>
      <c r="N213" s="221"/>
      <c r="O213" s="130"/>
    </row>
    <row r="214" spans="1:15" ht="25.5" x14ac:dyDescent="0.25">
      <c r="A214" s="170"/>
      <c r="B214" s="171"/>
      <c r="C214" s="171"/>
      <c r="D214" s="172"/>
      <c r="E214" s="235" t="s">
        <v>12</v>
      </c>
      <c r="F214" s="140"/>
      <c r="G214" s="140"/>
      <c r="H214" s="140"/>
      <c r="I214" s="140"/>
      <c r="J214" s="236"/>
      <c r="K214" s="140"/>
      <c r="L214" s="236"/>
      <c r="M214" s="140"/>
      <c r="N214" s="236"/>
      <c r="O214" s="188"/>
    </row>
    <row r="215" spans="1:15" ht="38.25" x14ac:dyDescent="0.25">
      <c r="A215" s="170"/>
      <c r="B215" s="171"/>
      <c r="C215" s="171"/>
      <c r="D215" s="172"/>
      <c r="E215" s="23" t="s">
        <v>13</v>
      </c>
      <c r="F215" s="39"/>
      <c r="G215" s="39"/>
      <c r="H215" s="215"/>
      <c r="I215" s="157"/>
      <c r="J215" s="215"/>
      <c r="K215" s="157"/>
      <c r="L215" s="215"/>
      <c r="M215" s="157"/>
      <c r="N215" s="215"/>
      <c r="O215" s="130"/>
    </row>
    <row r="216" spans="1:15" x14ac:dyDescent="0.25">
      <c r="A216" s="170"/>
      <c r="B216" s="171"/>
      <c r="C216" s="171"/>
      <c r="D216" s="172"/>
      <c r="E216" s="219" t="s">
        <v>14</v>
      </c>
      <c r="F216" s="169">
        <f>F209+F168+F88</f>
        <v>2151.8490000000002</v>
      </c>
      <c r="G216" s="36">
        <f>G209+G168+G88</f>
        <v>1018.9094600000001</v>
      </c>
      <c r="H216" s="58">
        <f>G216/F216*100</f>
        <v>47.350416316386514</v>
      </c>
      <c r="I216" s="36">
        <f>I204+I163+I83</f>
        <v>1212.91965</v>
      </c>
      <c r="J216" s="58">
        <f>I216/F216*100</f>
        <v>56.366392344444236</v>
      </c>
      <c r="K216" s="36">
        <f>K204+K163+K83</f>
        <v>0</v>
      </c>
      <c r="L216" s="58">
        <f>K216/F216*100</f>
        <v>0</v>
      </c>
      <c r="M216" s="36">
        <v>0</v>
      </c>
      <c r="N216" s="58">
        <f>M216/F216*100</f>
        <v>0</v>
      </c>
      <c r="O216" s="130"/>
    </row>
    <row r="217" spans="1:15" ht="25.5" x14ac:dyDescent="0.25">
      <c r="A217" s="173"/>
      <c r="B217" s="174"/>
      <c r="C217" s="174"/>
      <c r="D217" s="175"/>
      <c r="E217" s="23" t="s">
        <v>15</v>
      </c>
      <c r="F217" s="36"/>
      <c r="G217" s="39"/>
      <c r="H217" s="215"/>
      <c r="I217" s="157"/>
      <c r="J217" s="215"/>
      <c r="K217" s="157"/>
      <c r="L217" s="215"/>
      <c r="M217" s="157"/>
      <c r="N217" s="215"/>
      <c r="O217" s="131"/>
    </row>
    <row r="218" spans="1:15" x14ac:dyDescent="0.25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</row>
    <row r="219" spans="1:15" ht="17.25" customHeight="1" x14ac:dyDescent="0.25">
      <c r="A219" s="165"/>
      <c r="B219" s="177" t="s">
        <v>21</v>
      </c>
      <c r="C219" s="178"/>
      <c r="D219" s="179"/>
      <c r="E219" s="179"/>
      <c r="F219" s="178"/>
      <c r="G219" s="165"/>
      <c r="H219" s="165"/>
      <c r="I219" s="165"/>
      <c r="J219" s="176"/>
      <c r="K219" s="165"/>
      <c r="L219" s="165"/>
      <c r="M219" s="165"/>
      <c r="N219" s="165"/>
      <c r="O219" s="165"/>
    </row>
    <row r="220" spans="1:15" x14ac:dyDescent="0.25">
      <c r="A220" s="165"/>
      <c r="B220" s="165"/>
      <c r="C220" s="14" t="s">
        <v>139</v>
      </c>
      <c r="D220" s="180"/>
      <c r="E220" s="180"/>
      <c r="F220" s="180"/>
      <c r="G220" s="165"/>
      <c r="H220" s="165"/>
      <c r="I220" s="165"/>
      <c r="J220" s="165"/>
      <c r="K220" s="165"/>
      <c r="L220" s="165"/>
      <c r="M220" s="165"/>
      <c r="N220" s="165"/>
      <c r="O220" s="165"/>
    </row>
    <row r="221" spans="1:15" x14ac:dyDescent="0.25">
      <c r="A221" s="165"/>
      <c r="B221" s="181" t="s">
        <v>39</v>
      </c>
      <c r="C221" s="182"/>
      <c r="D221" s="182"/>
      <c r="E221" s="182"/>
      <c r="F221" s="182"/>
      <c r="G221" s="165"/>
      <c r="H221" s="165"/>
      <c r="I221" s="165"/>
      <c r="J221" s="165"/>
      <c r="K221" s="165"/>
      <c r="L221" s="165"/>
      <c r="M221" s="165"/>
      <c r="N221" s="165"/>
      <c r="O221" s="165"/>
    </row>
    <row r="222" spans="1:15" x14ac:dyDescent="0.25">
      <c r="A222" s="165"/>
      <c r="B222" s="14" t="s">
        <v>40</v>
      </c>
      <c r="C222" s="14"/>
      <c r="D222" s="14"/>
      <c r="E222" s="14"/>
      <c r="F222" s="14"/>
      <c r="G222" s="183"/>
      <c r="H222" s="183"/>
      <c r="I222" s="183"/>
      <c r="J222" s="165"/>
      <c r="K222" s="165"/>
      <c r="L222" s="165"/>
      <c r="M222" s="165"/>
      <c r="N222" s="165"/>
      <c r="O222" s="165"/>
    </row>
    <row r="223" spans="1:15" x14ac:dyDescent="0.25">
      <c r="A223" s="165"/>
      <c r="B223" s="14" t="s">
        <v>132</v>
      </c>
      <c r="C223" s="184" t="s">
        <v>77</v>
      </c>
      <c r="D223" s="184"/>
      <c r="E223" s="184"/>
      <c r="F223" s="184"/>
      <c r="G223" s="185"/>
      <c r="H223" s="185"/>
      <c r="I223" s="185" t="s">
        <v>78</v>
      </c>
      <c r="J223" s="186"/>
      <c r="K223" s="165"/>
      <c r="L223" s="165"/>
      <c r="M223" s="165"/>
      <c r="N223" s="165"/>
      <c r="O223" s="165"/>
    </row>
    <row r="224" spans="1:15" x14ac:dyDescent="0.25">
      <c r="A224" s="165"/>
      <c r="B224" s="183" t="s">
        <v>140</v>
      </c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</row>
    <row r="225" spans="1:15" x14ac:dyDescent="0.25">
      <c r="A225" s="165"/>
      <c r="B225" s="183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</row>
    <row r="226" spans="1:15" x14ac:dyDescent="0.25">
      <c r="A226" s="165"/>
      <c r="B226" s="183" t="s">
        <v>41</v>
      </c>
      <c r="C226" s="183"/>
      <c r="D226" s="178"/>
      <c r="E226" s="179"/>
      <c r="F226" s="183" t="s">
        <v>42</v>
      </c>
      <c r="G226" s="165"/>
      <c r="H226" s="165"/>
      <c r="I226" s="165"/>
      <c r="J226" s="165"/>
      <c r="K226" s="165"/>
      <c r="L226" s="165"/>
      <c r="M226" s="165"/>
      <c r="N226" s="165"/>
      <c r="O226" s="165"/>
    </row>
    <row r="227" spans="1:15" x14ac:dyDescent="0.25">
      <c r="A227" s="165"/>
      <c r="B227" s="183" t="s">
        <v>43</v>
      </c>
      <c r="C227" s="183"/>
      <c r="D227" s="14" t="s">
        <v>44</v>
      </c>
      <c r="E227" s="180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</row>
    <row r="228" spans="1:15" x14ac:dyDescent="0.25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</row>
    <row r="229" spans="1:15" x14ac:dyDescent="0.25">
      <c r="A229" s="165"/>
      <c r="B229" s="183" t="s">
        <v>41</v>
      </c>
      <c r="C229" s="183"/>
      <c r="D229" s="178"/>
      <c r="E229" s="179"/>
      <c r="F229" s="183" t="s">
        <v>142</v>
      </c>
      <c r="G229" s="165"/>
      <c r="H229" s="165"/>
      <c r="I229" s="165"/>
      <c r="J229" s="165"/>
      <c r="K229" s="165"/>
      <c r="L229" s="165"/>
      <c r="M229" s="165"/>
      <c r="N229" s="165"/>
      <c r="O229" s="165"/>
    </row>
    <row r="230" spans="1:15" x14ac:dyDescent="0.25">
      <c r="B230" s="183" t="s">
        <v>141</v>
      </c>
      <c r="C230" s="183"/>
      <c r="D230" s="14" t="s">
        <v>44</v>
      </c>
      <c r="E230" s="180"/>
      <c r="F230" s="165"/>
    </row>
    <row r="234" spans="1:15" x14ac:dyDescent="0.25">
      <c r="M234" s="72" t="e">
        <f>M26+M42+#REF!+M50+M107+K115+M172</f>
        <v>#REF!</v>
      </c>
    </row>
  </sheetData>
  <mergeCells count="149">
    <mergeCell ref="A91:O91"/>
    <mergeCell ref="O211:O217"/>
    <mergeCell ref="O172:O178"/>
    <mergeCell ref="A180:A186"/>
    <mergeCell ref="B221:F221"/>
    <mergeCell ref="D204:D210"/>
    <mergeCell ref="A187:O187"/>
    <mergeCell ref="A188:A194"/>
    <mergeCell ref="B188:B194"/>
    <mergeCell ref="A211:D217"/>
    <mergeCell ref="A196:A202"/>
    <mergeCell ref="D188:D194"/>
    <mergeCell ref="D196:D202"/>
    <mergeCell ref="O196:O202"/>
    <mergeCell ref="A195:O195"/>
    <mergeCell ref="C196:C202"/>
    <mergeCell ref="O204:O210"/>
    <mergeCell ref="A204:B210"/>
    <mergeCell ref="C180:C186"/>
    <mergeCell ref="O188:O194"/>
    <mergeCell ref="B180:B186"/>
    <mergeCell ref="O180:O186"/>
    <mergeCell ref="D180:D186"/>
    <mergeCell ref="A203:O203"/>
    <mergeCell ref="C188:C194"/>
    <mergeCell ref="B196:B202"/>
    <mergeCell ref="C204:C210"/>
    <mergeCell ref="A179:O179"/>
    <mergeCell ref="A162:O162"/>
    <mergeCell ref="O163:O169"/>
    <mergeCell ref="D163:D169"/>
    <mergeCell ref="C163:C169"/>
    <mergeCell ref="A163:B169"/>
    <mergeCell ref="A170:O170"/>
    <mergeCell ref="A171:O171"/>
    <mergeCell ref="A172:A178"/>
    <mergeCell ref="B172:D178"/>
    <mergeCell ref="O123:O129"/>
    <mergeCell ref="O139:O145"/>
    <mergeCell ref="A123:A129"/>
    <mergeCell ref="B123:B129"/>
    <mergeCell ref="C123:C129"/>
    <mergeCell ref="D123:D129"/>
    <mergeCell ref="A130:O130"/>
    <mergeCell ref="D131:D137"/>
    <mergeCell ref="B139:B145"/>
    <mergeCell ref="B131:B137"/>
    <mergeCell ref="A138:O138"/>
    <mergeCell ref="A131:A137"/>
    <mergeCell ref="A139:A145"/>
    <mergeCell ref="C131:C137"/>
    <mergeCell ref="O131:O137"/>
    <mergeCell ref="D139:D145"/>
    <mergeCell ref="C139:C145"/>
    <mergeCell ref="A122:O122"/>
    <mergeCell ref="B107:B113"/>
    <mergeCell ref="O99:O105"/>
    <mergeCell ref="D99:D105"/>
    <mergeCell ref="D115:D121"/>
    <mergeCell ref="A115:A121"/>
    <mergeCell ref="B99:B105"/>
    <mergeCell ref="B115:B121"/>
    <mergeCell ref="C115:C121"/>
    <mergeCell ref="C107:C113"/>
    <mergeCell ref="C99:C105"/>
    <mergeCell ref="O115:O121"/>
    <mergeCell ref="A106:O106"/>
    <mergeCell ref="A99:A105"/>
    <mergeCell ref="D107:D113"/>
    <mergeCell ref="A114:O114"/>
    <mergeCell ref="O107:O113"/>
    <mergeCell ref="A107:A113"/>
    <mergeCell ref="A92:A98"/>
    <mergeCell ref="C83:C89"/>
    <mergeCell ref="B83:B89"/>
    <mergeCell ref="O92:O98"/>
    <mergeCell ref="B92:D98"/>
    <mergeCell ref="D83:D89"/>
    <mergeCell ref="A67:A73"/>
    <mergeCell ref="A74:O74"/>
    <mergeCell ref="D67:D73"/>
    <mergeCell ref="O67:O73"/>
    <mergeCell ref="A75:A81"/>
    <mergeCell ref="C75:C81"/>
    <mergeCell ref="B75:B81"/>
    <mergeCell ref="O83:O89"/>
    <mergeCell ref="A83:A89"/>
    <mergeCell ref="A82:O82"/>
    <mergeCell ref="D75:D81"/>
    <mergeCell ref="O75:O81"/>
    <mergeCell ref="B67:B73"/>
    <mergeCell ref="C67:C73"/>
    <mergeCell ref="A90:O90"/>
    <mergeCell ref="A66:O66"/>
    <mergeCell ref="O59:O65"/>
    <mergeCell ref="B50:D58"/>
    <mergeCell ref="A59:A65"/>
    <mergeCell ref="D59:D65"/>
    <mergeCell ref="B59:B65"/>
    <mergeCell ref="C59:C65"/>
    <mergeCell ref="A50:A58"/>
    <mergeCell ref="O19:O25"/>
    <mergeCell ref="B19:D25"/>
    <mergeCell ref="C34:C40"/>
    <mergeCell ref="O26:O32"/>
    <mergeCell ref="A26:A32"/>
    <mergeCell ref="B42:B48"/>
    <mergeCell ref="D34:D40"/>
    <mergeCell ref="O50:O58"/>
    <mergeCell ref="A49:O49"/>
    <mergeCell ref="C26:C32"/>
    <mergeCell ref="O34:O40"/>
    <mergeCell ref="A34:A40"/>
    <mergeCell ref="A42:A48"/>
    <mergeCell ref="C3:N3"/>
    <mergeCell ref="C42:C48"/>
    <mergeCell ref="A18:O18"/>
    <mergeCell ref="M13:N14"/>
    <mergeCell ref="G13:H14"/>
    <mergeCell ref="C13:D14"/>
    <mergeCell ref="K13:L14"/>
    <mergeCell ref="E13:E15"/>
    <mergeCell ref="F13:F15"/>
    <mergeCell ref="A13:A15"/>
    <mergeCell ref="D42:D48"/>
    <mergeCell ref="O42:O48"/>
    <mergeCell ref="A33:O33"/>
    <mergeCell ref="D26:D32"/>
    <mergeCell ref="B26:B32"/>
    <mergeCell ref="B34:B40"/>
    <mergeCell ref="A41:O41"/>
    <mergeCell ref="O13:O15"/>
    <mergeCell ref="I13:J14"/>
    <mergeCell ref="A16:O16"/>
    <mergeCell ref="B13:B15"/>
    <mergeCell ref="A17:O17"/>
    <mergeCell ref="A19:A25"/>
    <mergeCell ref="C147:C153"/>
    <mergeCell ref="D147:D153"/>
    <mergeCell ref="O147:O153"/>
    <mergeCell ref="A154:O154"/>
    <mergeCell ref="A146:O146"/>
    <mergeCell ref="A155:A161"/>
    <mergeCell ref="B155:B161"/>
    <mergeCell ref="C155:C161"/>
    <mergeCell ref="D155:D161"/>
    <mergeCell ref="O155:O161"/>
    <mergeCell ref="A147:A153"/>
    <mergeCell ref="B147:B153"/>
  </mergeCells>
  <phoneticPr fontId="13" type="noConversion"/>
  <pageMargins left="0.31496062992125984" right="0.11811023622047245" top="0.35433070866141736" bottom="0.15748031496062992" header="0" footer="0"/>
  <pageSetup paperSize="9" scale="80" orientation="landscape" r:id="rId1"/>
  <rowBreaks count="8" manualBreakCount="8">
    <brk id="25" max="14" man="1"/>
    <brk id="47" max="14" man="1"/>
    <brk id="66" max="14" man="1"/>
    <brk id="88" max="14" man="1"/>
    <brk id="109" max="14" man="1"/>
    <brk id="132" max="14" man="1"/>
    <brk id="158" max="14" man="1"/>
    <brk id="18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26"/>
  <sheetViews>
    <sheetView workbookViewId="0">
      <selection activeCell="G4" sqref="G4"/>
    </sheetView>
  </sheetViews>
  <sheetFormatPr defaultRowHeight="15" x14ac:dyDescent="0.25"/>
  <cols>
    <col min="5" max="5" width="10.140625" bestFit="1" customWidth="1"/>
  </cols>
  <sheetData>
    <row r="3" spans="4:16" x14ac:dyDescent="0.25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4:16" ht="15.75" x14ac:dyDescent="0.25">
      <c r="D4" s="60"/>
      <c r="E4" s="61" t="s">
        <v>53</v>
      </c>
      <c r="F4" s="60"/>
      <c r="G4" s="63">
        <v>63.228000000000002</v>
      </c>
      <c r="H4" s="60"/>
      <c r="I4" s="60"/>
      <c r="J4" s="60"/>
      <c r="K4" s="60"/>
      <c r="L4" s="60"/>
      <c r="M4" s="60"/>
      <c r="N4" s="60"/>
      <c r="O4" s="60"/>
      <c r="P4" s="59"/>
    </row>
    <row r="5" spans="4:16" x14ac:dyDescent="0.25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9"/>
    </row>
    <row r="6" spans="4:16" x14ac:dyDescent="0.25">
      <c r="D6" s="60"/>
      <c r="E6" s="60">
        <v>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59"/>
    </row>
    <row r="7" spans="4:16" x14ac:dyDescent="0.25">
      <c r="D7" s="60"/>
      <c r="E7" s="60">
        <v>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59"/>
    </row>
    <row r="8" spans="4:16" x14ac:dyDescent="0.25">
      <c r="D8" s="60"/>
      <c r="E8" s="60">
        <v>17169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59"/>
    </row>
    <row r="9" spans="4:16" x14ac:dyDescent="0.25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9"/>
    </row>
    <row r="10" spans="4:16" x14ac:dyDescent="0.25">
      <c r="D10" s="60"/>
      <c r="E10" s="60">
        <v>5649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9"/>
    </row>
    <row r="11" spans="4:16" x14ac:dyDescent="0.25">
      <c r="D11" s="60"/>
      <c r="E11" s="60">
        <v>5649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59"/>
    </row>
    <row r="12" spans="4:16" x14ac:dyDescent="0.25">
      <c r="D12" s="60"/>
      <c r="E12" s="60">
        <v>5649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59"/>
    </row>
    <row r="13" spans="4:16" x14ac:dyDescent="0.25"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59"/>
    </row>
    <row r="14" spans="4:16" x14ac:dyDescent="0.25">
      <c r="D14" s="60"/>
      <c r="E14" s="60">
        <v>5649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59"/>
    </row>
    <row r="15" spans="4:16" x14ac:dyDescent="0.25">
      <c r="D15" s="60"/>
      <c r="E15" s="60">
        <v>5649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9"/>
    </row>
    <row r="16" spans="4:16" x14ac:dyDescent="0.25">
      <c r="D16" s="60"/>
      <c r="E16" s="60"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59"/>
    </row>
    <row r="17" spans="4:16" x14ac:dyDescent="0.25"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59"/>
    </row>
    <row r="18" spans="4:16" x14ac:dyDescent="0.25">
      <c r="D18" s="60"/>
      <c r="E18" s="60">
        <v>5649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59"/>
    </row>
    <row r="19" spans="4:16" x14ac:dyDescent="0.25">
      <c r="D19" s="60"/>
      <c r="E19" s="60">
        <v>5649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59"/>
    </row>
    <row r="20" spans="4:16" x14ac:dyDescent="0.25">
      <c r="D20" s="60"/>
      <c r="E20" s="60">
        <v>5649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9"/>
    </row>
    <row r="21" spans="4:16" x14ac:dyDescent="0.25">
      <c r="D21" s="60"/>
      <c r="E21" s="60">
        <v>5649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9"/>
    </row>
    <row r="22" spans="4:16" x14ac:dyDescent="0.25">
      <c r="D22" s="60"/>
      <c r="E22" s="60">
        <v>5649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59"/>
    </row>
    <row r="23" spans="4:16" x14ac:dyDescent="0.25"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59"/>
    </row>
    <row r="24" spans="4:16" x14ac:dyDescent="0.25"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9"/>
    </row>
    <row r="25" spans="4:16" x14ac:dyDescent="0.25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9"/>
    </row>
    <row r="26" spans="4:16" x14ac:dyDescent="0.25">
      <c r="D26" s="60"/>
      <c r="E26" s="60">
        <f>SUM(E6:E25)</f>
        <v>73659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59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с 2015 Отчет об исполнении</vt:lpstr>
      <vt:lpstr>Лист1</vt:lpstr>
      <vt:lpstr>'с 2015 Отчет об исполнении'!Заголовки_для_печати</vt:lpstr>
      <vt:lpstr>'с 2015 Отчет об исполнении'!Область_печати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2018-08-17T09:37:47Z</cp:lastPrinted>
  <dcterms:created xsi:type="dcterms:W3CDTF">2015-02-06T09:10:50Z</dcterms:created>
  <dcterms:modified xsi:type="dcterms:W3CDTF">2018-08-17T09:38:32Z</dcterms:modified>
</cp:coreProperties>
</file>