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555" windowHeight="12750" activeTab="1"/>
  </bookViews>
  <sheets>
    <sheet name="деньги" sheetId="3" r:id="rId1"/>
    <sheet name="на 31.12.2016 Отчет " sheetId="1" r:id="rId2"/>
  </sheets>
  <definedNames>
    <definedName name="_xlnm.Print_Titles" localSheetId="1">'на 31.12.2016 Отчет '!$11:$13</definedName>
    <definedName name="_xlnm.Print_Area" localSheetId="1">'на 31.12.2016 Отчет '!$A$1:$O$125</definedName>
  </definedNames>
  <calcPr calcId="145621"/>
</workbook>
</file>

<file path=xl/calcChain.xml><?xml version="1.0" encoding="utf-8"?>
<calcChain xmlns="http://schemas.openxmlformats.org/spreadsheetml/2006/main">
  <c r="I53" i="1" l="1"/>
  <c r="I19" i="1"/>
  <c r="J101" i="1"/>
  <c r="J93" i="1"/>
  <c r="I69" i="1"/>
  <c r="J69" i="1" s="1"/>
  <c r="I61" i="1"/>
  <c r="J61" i="1" s="1"/>
  <c r="H61" i="1"/>
  <c r="F12" i="3"/>
  <c r="G12" i="3"/>
  <c r="H12" i="3"/>
  <c r="I12" i="3"/>
  <c r="J12" i="3"/>
  <c r="E12" i="3"/>
  <c r="L12" i="3" s="1"/>
  <c r="G21" i="1"/>
  <c r="N75" i="1"/>
  <c r="H75" i="1"/>
  <c r="H53" i="1"/>
  <c r="H69" i="1"/>
  <c r="F21" i="1"/>
  <c r="F109" i="1" s="1"/>
  <c r="N109" i="1" s="1"/>
  <c r="F19" i="1"/>
  <c r="F107" i="1" s="1"/>
  <c r="N107" i="1" s="1"/>
  <c r="F88" i="1"/>
  <c r="J88" i="1" s="1"/>
  <c r="M110" i="1"/>
  <c r="M106" i="1"/>
  <c r="F72" i="1"/>
  <c r="F64" i="1"/>
  <c r="G109" i="1"/>
  <c r="G19" i="1"/>
  <c r="G107" i="1" s="1"/>
  <c r="F96" i="1"/>
  <c r="J96" i="1" s="1"/>
  <c r="F80" i="1"/>
  <c r="H21" i="1" l="1"/>
  <c r="I21" i="1"/>
  <c r="I109" i="1" s="1"/>
  <c r="H107" i="1"/>
  <c r="H109" i="1"/>
  <c r="L109" i="1"/>
  <c r="J109" i="1"/>
  <c r="F48" i="1"/>
  <c r="M64" i="1"/>
  <c r="M21" i="1" l="1"/>
  <c r="M24" i="1"/>
  <c r="M32" i="1"/>
  <c r="M40" i="1"/>
  <c r="N77" i="1"/>
  <c r="N72" i="1"/>
  <c r="M19" i="1"/>
  <c r="K18" i="1"/>
  <c r="K106" i="1" s="1"/>
  <c r="J21" i="1"/>
  <c r="L53" i="1"/>
  <c r="J51" i="1"/>
  <c r="H51" i="1"/>
  <c r="G18" i="1"/>
  <c r="G106" i="1" s="1"/>
  <c r="I18" i="1"/>
  <c r="I106" i="1" s="1"/>
  <c r="K19" i="1"/>
  <c r="G20" i="1"/>
  <c r="G108" i="1" s="1"/>
  <c r="I20" i="1"/>
  <c r="I108" i="1" s="1"/>
  <c r="K20" i="1"/>
  <c r="K108" i="1" s="1"/>
  <c r="G22" i="1"/>
  <c r="G110" i="1" s="1"/>
  <c r="I22" i="1"/>
  <c r="I110" i="1" s="1"/>
  <c r="K22" i="1"/>
  <c r="K110" i="1" s="1"/>
  <c r="F20" i="1"/>
  <c r="F108" i="1" s="1"/>
  <c r="F22" i="1"/>
  <c r="F110" i="1" s="1"/>
  <c r="F18" i="1"/>
  <c r="F106" i="1" s="1"/>
  <c r="H77" i="1"/>
  <c r="H72" i="1" s="1"/>
  <c r="G72" i="1"/>
  <c r="G64" i="1"/>
  <c r="H64" i="1"/>
  <c r="I64" i="1"/>
  <c r="J64" i="1" s="1"/>
  <c r="G56" i="1"/>
  <c r="H56" i="1"/>
  <c r="I56" i="1"/>
  <c r="J56" i="1" s="1"/>
  <c r="J53" i="1"/>
  <c r="G48" i="1"/>
  <c r="G40" i="1"/>
  <c r="H40" i="1"/>
  <c r="I40" i="1"/>
  <c r="J40" i="1"/>
  <c r="K40" i="1"/>
  <c r="L40" i="1"/>
  <c r="N40" i="1"/>
  <c r="F40" i="1"/>
  <c r="G32" i="1"/>
  <c r="H32" i="1"/>
  <c r="I32" i="1"/>
  <c r="J32" i="1"/>
  <c r="K32" i="1"/>
  <c r="L32" i="1"/>
  <c r="N32" i="1"/>
  <c r="F32" i="1"/>
  <c r="G24" i="1"/>
  <c r="H24" i="1"/>
  <c r="I24" i="1"/>
  <c r="J24" i="1"/>
  <c r="K24" i="1"/>
  <c r="L24" i="1"/>
  <c r="N24" i="1"/>
  <c r="F24" i="1"/>
  <c r="F16" i="1" s="1"/>
  <c r="F104" i="1" s="1"/>
  <c r="D8" i="3"/>
  <c r="G5" i="3"/>
  <c r="D94" i="3"/>
  <c r="E94" i="3"/>
  <c r="C90" i="3"/>
  <c r="C94" i="3"/>
  <c r="F94" i="3" s="1"/>
  <c r="D9" i="3"/>
  <c r="D10" i="3" s="1"/>
  <c r="I48" i="1" l="1"/>
  <c r="J48" i="1" s="1"/>
  <c r="H48" i="1"/>
  <c r="N48" i="1"/>
  <c r="L21" i="1"/>
  <c r="L19" i="1"/>
  <c r="K16" i="1"/>
  <c r="G16" i="1"/>
  <c r="G104" i="1" s="1"/>
  <c r="H104" i="1" s="1"/>
  <c r="N21" i="1"/>
  <c r="N19" i="1"/>
  <c r="J19" i="1"/>
  <c r="I16" i="1"/>
  <c r="I104" i="1" s="1"/>
  <c r="J104" i="1" s="1"/>
  <c r="H19" i="1"/>
  <c r="L51" i="1"/>
  <c r="L104" i="1" l="1"/>
  <c r="M16" i="1"/>
  <c r="M104" i="1" s="1"/>
  <c r="N104" i="1" s="1"/>
  <c r="L16" i="1"/>
  <c r="J16" i="1"/>
  <c r="H16" i="1"/>
  <c r="N16" i="1" l="1"/>
</calcChain>
</file>

<file path=xl/sharedStrings.xml><?xml version="1.0" encoding="utf-8"?>
<sst xmlns="http://schemas.openxmlformats.org/spreadsheetml/2006/main" count="193" uniqueCount="90">
  <si>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</si>
  <si>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</si>
  <si>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</si>
  <si>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</si>
  <si>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</si>
  <si>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</si>
  <si>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</si>
  <si>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</si>
  <si>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</si>
  <si>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</si>
  <si>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</si>
  <si>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</si>
  <si>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</si>
  <si>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</si>
  <si>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</si>
  <si>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</si>
  <si>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</si>
  <si>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</si>
  <si>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</si>
  <si>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</si>
  <si>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</si>
  <si>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</si>
  <si>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-</t>
  </si>
  <si>
    <t xml:space="preserve"> Январь - декабрь 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</si>
  <si>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</si>
  <si>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</si>
  <si>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</si>
  <si>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</si>
  <si>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</si>
  <si>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>1.1.1</t>
  </si>
  <si>
    <t>1.1.2.</t>
  </si>
  <si>
    <t>1.1.3.</t>
  </si>
  <si>
    <t>1.1.4.</t>
  </si>
  <si>
    <t>1.1.5.</t>
  </si>
  <si>
    <t>начальник службы ГО и ЧС</t>
  </si>
  <si>
    <t>1.1</t>
  </si>
  <si>
    <t>1.1.2</t>
  </si>
  <si>
    <t>1.1.3</t>
  </si>
  <si>
    <t>1.1.4</t>
  </si>
  <si>
    <t>1.1.5</t>
  </si>
  <si>
    <t>Задача №1: Профилактика правонарушений в масштабах поселения и вовлечение общественности в предупреждение правонарушений</t>
  </si>
  <si>
    <t>Цель: Совершенствование системы социальной профилактики правонарушений, повышение уровня правовой грамотности для формирования правосознания жителей городского поселения Новоаганск.</t>
  </si>
  <si>
    <t>Создание условий для обеспечения деятельности по профилактике пра-вонарушений на территории поселе-ния</t>
  </si>
  <si>
    <t xml:space="preserve">Привлечение насе-ления городского поселения Ново-аганск различных возрастных и соци-альных групп к уча-стию в деятельно-сти добровольных общественных фор-мирований в сфере охраны обществен-ного порядка:
народных дружин;
родительских пат-рулей и т.д.
</t>
  </si>
  <si>
    <t>Проведение меро-приятий профилак-тической направ-ленности (рейды, патрулирование и др.) с участием доб-ровольных общест-венных формирова-ний в сфере охраны общественного по-рядка</t>
  </si>
  <si>
    <t>Проведение семи-наров, круглых сто-лов для представи-телей обществен-ных организаций, специалистов, за-нимающихся про-филактикой право-нарушений</t>
  </si>
  <si>
    <t xml:space="preserve">Содержание народ-ной дружины, в том числе стимулирова-ние участников доб-ровольных общест-венных формирова-ний в сфере охраны общественного по-рядка
</t>
  </si>
  <si>
    <t>1.1.6.</t>
  </si>
  <si>
    <t>1.1.7</t>
  </si>
  <si>
    <t>1.1.6</t>
  </si>
  <si>
    <t>Создание условий деятельности народных дружин</t>
  </si>
  <si>
    <t xml:space="preserve">составление формы   </t>
  </si>
  <si>
    <t>1.1.8</t>
  </si>
  <si>
    <t>1.1.9</t>
  </si>
  <si>
    <t xml:space="preserve">«Реализация мероприятий по профилактике правонарушений на территории  городского поселения Новоаганск на 2018-2020 годы» 
</t>
  </si>
  <si>
    <t>Программа утверждена постановлением администрации городского поселения Новоаганск от 16.11.2017 № 388</t>
  </si>
  <si>
    <t>Обеспечение функционирования и развития систем видеонаблюдения с целью повышения безопасности дорожного движения, информирования населения</t>
  </si>
  <si>
    <t xml:space="preserve">Обеспечение функционирования и развития систем видеонаблюдения в сфере общественного порядка </t>
  </si>
  <si>
    <t>Мероприятия по обеспечению функционирования АПК «Безопасный город» на территории поселения</t>
  </si>
  <si>
    <t>1.1.10</t>
  </si>
  <si>
    <t>Техническое обслуживание АПК «Безопасный город» на территории поселения</t>
  </si>
  <si>
    <t>Исполнено на 01.04.2018</t>
  </si>
  <si>
    <t>Исполнено на 01.07.2018</t>
  </si>
  <si>
    <t>Исполнено на  01.10.2018</t>
  </si>
  <si>
    <t xml:space="preserve">Исполнено на 31.12. 2018 год </t>
  </si>
  <si>
    <t>Объемы финансирования всего на 2018 год, тыс. руб.</t>
  </si>
  <si>
    <t xml:space="preserve">Обеспечение  функционирования систем видеонаблюдения, (оплата счетов за потребляемую электроэнергию видеокамерами АПК «Безопасный го-род» на территории поселения) </t>
  </si>
  <si>
    <t>Мероприятия запланированны на 3-4 квартал 2018 года.</t>
  </si>
  <si>
    <t xml:space="preserve">Оплата мероприятия   в рамках муниципального контракта 0018/В-2018 от 26.01.18 с АО "ЮТЭК-НВр"  за потребляемую электроэнергию видеокамерами  АПК "Безопасный город".  </t>
  </si>
  <si>
    <t xml:space="preserve">Оплата мероприятия   в рамках муниципальному контракта 0090 от 26.03.18 с ИП "Парилов А.А.".  </t>
  </si>
  <si>
    <t>(в редакции  26.06.2018 _№253)</t>
  </si>
  <si>
    <t>Финансирование не требуется.</t>
  </si>
  <si>
    <t>Средства автономного округа не использованы по причине отсутствия соглашения о предоставлении иных межбюджетных трансфертов предусмотренных муниципальной программой "профилактика правонарушений в сфере общественного порядка в Нижневартовском районе на 2018-2025 годы и на период до 2030 года"</t>
  </si>
  <si>
    <t>Проведены выплаты  членам Народной дружины по итогам дежурств  в 1-м квартале 2018 года.</t>
  </si>
  <si>
    <t>Проведены выплаты  членам Народной дружины по итогам дежурств  в 2-ом квартале 2018 года.</t>
  </si>
  <si>
    <t xml:space="preserve"> Сентябрь - октябрь</t>
  </si>
  <si>
    <t>Ежегодно проводится работа по привлечению населения к деятельности народной дружины, родительского патруля. Сформирована народная дружина  с количеством участников 17 человек. В родительском патрулировании  за отчётный период приняло участие 21 человек.</t>
  </si>
  <si>
    <t xml:space="preserve">Члены народной дружины учавствуют  в обеспечении общественного порядка, на следующих всех массовых мероприятиях 2018 года: Рождественские концерты, праздник «Крещение господне», концерты, посвященные  23 февраля и 8 марта, Праздник Оленевода-Охотника, Пасха, 1 и 9 мая, День поселка, последние звонки, День детства, 12 июня День России, выпускные в школах, Праздник обласа, 1 сентября, 4 ноября.  Также обеспечиваются еженедельные рейды и  дежурство на дискотеках в селе Варьеган и п.г.т. Новоаганск. 
 За истекший период 2018 года члены народной дружины участвовали в раскрытии преступлений (1 преступление)  и выявлении административных правонарушений (89 правонарушений).
</t>
  </si>
  <si>
    <t xml:space="preserve">Совместно с образовательными учреждениями за 1-ое полугодие 2018 года проведено  3 круглых стола. </t>
  </si>
  <si>
    <t xml:space="preserve"> апрель-декабрь</t>
  </si>
  <si>
    <t xml:space="preserve">Оплата ремонтных работ фото-радарного комплеса Крис-С договор  с ИП Ковтун А.В. №56 от 23.04.18 года на сумму 29,510  тыс. руб.  </t>
  </si>
  <si>
    <t>апрель</t>
  </si>
  <si>
    <t xml:space="preserve">                                                   (подпись)                              </t>
  </si>
  <si>
    <t>начальник отдела экономики</t>
  </si>
  <si>
    <t>Л.Г. Мальцева</t>
  </si>
  <si>
    <t xml:space="preserve">                  (отчетный период)</t>
  </si>
  <si>
    <r>
      <t xml:space="preserve">                 по состоянию на 01.07.2018 </t>
    </r>
    <r>
      <rPr>
        <b/>
        <u/>
        <sz val="12"/>
        <color indexed="8"/>
        <rFont val="Times New Roman"/>
        <family val="1"/>
        <charset val="204"/>
      </rPr>
      <t xml:space="preserve">  </t>
    </r>
  </si>
  <si>
    <t xml:space="preserve">  </t>
  </si>
  <si>
    <t xml:space="preserve">                                   Д.И. Ковпака     51-033</t>
  </si>
  <si>
    <t xml:space="preserve">                                                                                                                                                                            (должность)                      (подпись)             (Ф.И.О.)        (номер телефона)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</si>
</sst>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0" fillId="0" borderId="0"/>
    <xf numFmtId="43" fontId="5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/>
    <xf numFmtId="49" fontId="8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0" xfId="0" applyFo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" fillId="0" borderId="0" xfId="0" applyFont="1"/>
    <xf numFmtId="0" fontId="14" fillId="0" borderId="0" xfId="0" applyFont="1" applyAlignment="1"/>
    <xf numFmtId="0" fontId="14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center" wrapText="1"/>
    </xf>
    <xf numFmtId="4" fontId="17" fillId="0" borderId="1" xfId="0" applyNumberFormat="1" applyFont="1" applyBorder="1" applyAlignment="1">
      <alignment horizontal="center" wrapText="1"/>
    </xf>
    <xf numFmtId="4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top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3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top" wrapText="1"/>
    </xf>
    <xf numFmtId="4" fontId="9" fillId="0" borderId="0" xfId="0" applyNumberFormat="1" applyFont="1"/>
    <xf numFmtId="164" fontId="15" fillId="0" borderId="1" xfId="0" applyNumberFormat="1" applyFont="1" applyBorder="1" applyAlignment="1">
      <alignment vertical="top" wrapText="1"/>
    </xf>
    <xf numFmtId="165" fontId="17" fillId="0" borderId="1" xfId="0" applyNumberFormat="1" applyFont="1" applyBorder="1" applyAlignment="1">
      <alignment horizontal="center" wrapText="1"/>
    </xf>
    <xf numFmtId="165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wrapText="1"/>
    </xf>
    <xf numFmtId="165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2" fontId="9" fillId="0" borderId="0" xfId="0" applyNumberFormat="1" applyFont="1" applyFill="1"/>
    <xf numFmtId="164" fontId="9" fillId="0" borderId="0" xfId="0" applyNumberFormat="1" applyFont="1" applyFill="1"/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horizontal="center"/>
    </xf>
    <xf numFmtId="4" fontId="15" fillId="0" borderId="3" xfId="0" applyNumberFormat="1" applyFont="1" applyBorder="1" applyAlignment="1">
      <alignment horizontal="center" vertical="top" wrapText="1"/>
    </xf>
    <xf numFmtId="4" fontId="15" fillId="0" borderId="11" xfId="0" applyNumberFormat="1" applyFont="1" applyBorder="1" applyAlignment="1">
      <alignment horizontal="center" vertical="top" wrapText="1"/>
    </xf>
    <xf numFmtId="4" fontId="15" fillId="0" borderId="10" xfId="0" applyNumberFormat="1" applyFont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4" fontId="17" fillId="0" borderId="3" xfId="0" applyNumberFormat="1" applyFont="1" applyBorder="1" applyAlignment="1">
      <alignment horizontal="center" wrapText="1"/>
    </xf>
    <xf numFmtId="4" fontId="17" fillId="0" borderId="11" xfId="0" applyNumberFormat="1" applyFont="1" applyBorder="1" applyAlignment="1">
      <alignment horizontal="center" wrapText="1"/>
    </xf>
    <xf numFmtId="4" fontId="17" fillId="0" borderId="10" xfId="0" applyNumberFormat="1" applyFont="1" applyBorder="1" applyAlignment="1">
      <alignment horizontal="center" wrapText="1"/>
    </xf>
    <xf numFmtId="164" fontId="15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11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4" fontId="16" fillId="0" borderId="3" xfId="0" applyNumberFormat="1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wrapText="1"/>
    </xf>
    <xf numFmtId="4" fontId="16" fillId="0" borderId="10" xfId="0" applyNumberFormat="1" applyFont="1" applyBorder="1" applyAlignment="1">
      <alignment horizont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" fontId="15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NumberForma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I13" sqref="I13"/>
    </sheetView>
  </sheetViews>
  <sheetFormatPr defaultRowHeight="15" x14ac:dyDescent="0.25"/>
  <cols>
    <col min="1" max="1" width="10.140625" bestFit="1" customWidth="1"/>
    <col min="3" max="3" width="9.42578125" bestFit="1" customWidth="1"/>
    <col min="4" max="4" width="12" customWidth="1"/>
    <col min="5" max="5" width="14.5703125" customWidth="1"/>
    <col min="6" max="7" width="14.7109375" customWidth="1"/>
    <col min="8" max="8" width="17.28515625" customWidth="1"/>
    <col min="9" max="9" width="9.42578125" customWidth="1"/>
    <col min="10" max="10" width="14.5703125" customWidth="1"/>
    <col min="11" max="11" width="9.42578125" bestFit="1" customWidth="1"/>
    <col min="12" max="12" width="10.5703125" bestFit="1" customWidth="1"/>
    <col min="14" max="14" width="10.42578125" bestFit="1" customWidth="1"/>
  </cols>
  <sheetData>
    <row r="1" spans="1:12" s="10" customFormat="1" x14ac:dyDescent="0.25">
      <c r="A1" s="10" t="s">
        <v>29</v>
      </c>
      <c r="B1" s="10" t="s">
        <v>36</v>
      </c>
      <c r="C1" s="10" t="s">
        <v>37</v>
      </c>
      <c r="D1" s="10" t="s">
        <v>38</v>
      </c>
      <c r="E1" s="10" t="s">
        <v>39</v>
      </c>
      <c r="F1" s="10" t="s">
        <v>49</v>
      </c>
      <c r="G1" s="10" t="s">
        <v>48</v>
      </c>
      <c r="I1" s="10" t="s">
        <v>53</v>
      </c>
      <c r="J1" s="10" t="s">
        <v>59</v>
      </c>
    </row>
    <row r="2" spans="1:12" s="13" customFormat="1" x14ac:dyDescent="0.25">
      <c r="D2" s="13">
        <v>24.707999999999998</v>
      </c>
      <c r="G2" s="13">
        <v>76.44</v>
      </c>
    </row>
    <row r="3" spans="1:12" s="13" customFormat="1" x14ac:dyDescent="0.25">
      <c r="D3" s="13">
        <v>3.6920000000000002</v>
      </c>
      <c r="G3" s="13">
        <v>32.76</v>
      </c>
    </row>
    <row r="4" spans="1:12" s="13" customFormat="1" x14ac:dyDescent="0.25">
      <c r="D4" s="13">
        <v>0.34799999999999998</v>
      </c>
    </row>
    <row r="5" spans="1:12" s="13" customFormat="1" x14ac:dyDescent="0.25">
      <c r="D5" s="13">
        <v>10.44</v>
      </c>
      <c r="G5" s="13">
        <f>SUM(G2:G4)</f>
        <v>109.19999999999999</v>
      </c>
    </row>
    <row r="6" spans="1:12" s="13" customFormat="1" x14ac:dyDescent="0.25">
      <c r="D6" s="13">
        <v>1.6120000000000001</v>
      </c>
    </row>
    <row r="7" spans="1:12" s="13" customFormat="1" x14ac:dyDescent="0.25"/>
    <row r="8" spans="1:12" s="13" customFormat="1" x14ac:dyDescent="0.25">
      <c r="D8" s="13">
        <f>SUM(D2:D7)</f>
        <v>40.799999999999997</v>
      </c>
    </row>
    <row r="9" spans="1:12" s="13" customFormat="1" x14ac:dyDescent="0.25">
      <c r="D9" s="13">
        <f>D8-D2-D3-D11</f>
        <v>12.399999999999999</v>
      </c>
    </row>
    <row r="10" spans="1:12" s="13" customFormat="1" x14ac:dyDescent="0.25">
      <c r="D10" s="13">
        <f>D8-D9</f>
        <v>28.4</v>
      </c>
    </row>
    <row r="11" spans="1:12" s="13" customFormat="1" x14ac:dyDescent="0.25"/>
    <row r="12" spans="1:12" s="13" customFormat="1" x14ac:dyDescent="0.25">
      <c r="E12" s="13">
        <f>SUM(E13:E18)</f>
        <v>41000</v>
      </c>
      <c r="F12" s="13">
        <f t="shared" ref="F12:J12" si="0">SUM(F13:F18)</f>
        <v>14552.439999999999</v>
      </c>
      <c r="G12" s="13">
        <f t="shared" si="0"/>
        <v>0</v>
      </c>
      <c r="H12" s="13">
        <f t="shared" si="0"/>
        <v>0</v>
      </c>
      <c r="I12" s="13">
        <f t="shared" si="0"/>
        <v>29510</v>
      </c>
      <c r="J12" s="13">
        <f t="shared" si="0"/>
        <v>114000</v>
      </c>
      <c r="L12" s="13">
        <f>SUM(E12:K12)</f>
        <v>199062.44</v>
      </c>
    </row>
    <row r="13" spans="1:12" s="13" customFormat="1" x14ac:dyDescent="0.25">
      <c r="E13" s="13">
        <v>3237</v>
      </c>
      <c r="F13" s="13">
        <v>2471.9699999999998</v>
      </c>
      <c r="I13" s="13">
        <v>29510</v>
      </c>
      <c r="J13" s="13">
        <v>38000</v>
      </c>
    </row>
    <row r="14" spans="1:12" s="13" customFormat="1" x14ac:dyDescent="0.25">
      <c r="E14" s="13">
        <v>18879</v>
      </c>
      <c r="F14" s="13">
        <v>3292.25</v>
      </c>
      <c r="J14" s="13">
        <v>38000</v>
      </c>
    </row>
    <row r="15" spans="1:12" s="13" customFormat="1" x14ac:dyDescent="0.25">
      <c r="E15" s="13">
        <v>2784</v>
      </c>
      <c r="F15" s="13">
        <v>813.89</v>
      </c>
      <c r="J15" s="13">
        <v>38000</v>
      </c>
    </row>
    <row r="16" spans="1:12" s="13" customFormat="1" x14ac:dyDescent="0.25">
      <c r="E16" s="13">
        <v>2093</v>
      </c>
      <c r="F16" s="13">
        <v>2347.06</v>
      </c>
    </row>
    <row r="17" spans="5:6" s="13" customFormat="1" x14ac:dyDescent="0.25">
      <c r="E17" s="13">
        <v>11919</v>
      </c>
      <c r="F17" s="13">
        <v>3125.89</v>
      </c>
    </row>
    <row r="18" spans="5:6" s="13" customFormat="1" x14ac:dyDescent="0.25">
      <c r="E18" s="13">
        <v>2088</v>
      </c>
      <c r="F18" s="13">
        <v>2501.38</v>
      </c>
    </row>
    <row r="19" spans="5:6" s="13" customFormat="1" x14ac:dyDescent="0.25"/>
    <row r="20" spans="5:6" s="13" customFormat="1" x14ac:dyDescent="0.25"/>
    <row r="21" spans="5:6" s="13" customFormat="1" x14ac:dyDescent="0.25"/>
    <row r="22" spans="5:6" s="13" customFormat="1" x14ac:dyDescent="0.25"/>
    <row r="23" spans="5:6" s="13" customFormat="1" x14ac:dyDescent="0.25"/>
    <row r="24" spans="5:6" s="13" customFormat="1" x14ac:dyDescent="0.25"/>
    <row r="25" spans="5:6" s="13" customFormat="1" x14ac:dyDescent="0.25"/>
    <row r="26" spans="5:6" s="13" customFormat="1" x14ac:dyDescent="0.25"/>
    <row r="27" spans="5:6" s="13" customFormat="1" x14ac:dyDescent="0.25"/>
    <row r="28" spans="5:6" s="13" customFormat="1" x14ac:dyDescent="0.25"/>
    <row r="29" spans="5:6" s="13" customFormat="1" x14ac:dyDescent="0.25"/>
    <row r="30" spans="5:6" s="13" customFormat="1" x14ac:dyDescent="0.25"/>
    <row r="31" spans="5:6" s="12" customFormat="1" x14ac:dyDescent="0.25">
      <c r="E31" s="13"/>
    </row>
    <row r="32" spans="5:6" s="12" customFormat="1" x14ac:dyDescent="0.25">
      <c r="E32" s="13"/>
    </row>
    <row r="33" s="12" customFormat="1" x14ac:dyDescent="0.25"/>
    <row r="34" s="12" customFormat="1" x14ac:dyDescent="0.25"/>
    <row r="84" spans="3:6" x14ac:dyDescent="0.25">
      <c r="C84" s="11">
        <v>3493</v>
      </c>
      <c r="D84" s="11">
        <v>23750</v>
      </c>
      <c r="E84" s="11">
        <v>62500</v>
      </c>
    </row>
    <row r="85" spans="3:6" x14ac:dyDescent="0.25">
      <c r="C85" s="11">
        <v>15197.17</v>
      </c>
      <c r="D85" s="11">
        <v>16704</v>
      </c>
      <c r="E85" s="11">
        <v>15625</v>
      </c>
    </row>
    <row r="86" spans="3:6" x14ac:dyDescent="0.25">
      <c r="C86" s="11">
        <v>5077.24</v>
      </c>
      <c r="D86" s="11">
        <v>4810</v>
      </c>
      <c r="E86" s="11">
        <v>35.31</v>
      </c>
    </row>
    <row r="87" spans="3:6" x14ac:dyDescent="0.25">
      <c r="C87" s="11">
        <v>3102.59</v>
      </c>
      <c r="D87" s="11">
        <v>31494</v>
      </c>
      <c r="E87" s="11"/>
    </row>
    <row r="88" spans="3:6" x14ac:dyDescent="0.25">
      <c r="C88" s="11">
        <v>54547</v>
      </c>
      <c r="D88" s="11">
        <v>696</v>
      </c>
      <c r="E88" s="11"/>
    </row>
    <row r="89" spans="3:6" x14ac:dyDescent="0.25">
      <c r="C89" s="11">
        <v>8153</v>
      </c>
      <c r="D89" s="11">
        <v>11401</v>
      </c>
      <c r="E89" s="11"/>
    </row>
    <row r="90" spans="3:6" x14ac:dyDescent="0.25">
      <c r="C90" s="11">
        <f>SUM(C84:C89)</f>
        <v>89570</v>
      </c>
      <c r="D90" s="11">
        <v>66903</v>
      </c>
      <c r="E90" s="11"/>
    </row>
    <row r="91" spans="3:6" x14ac:dyDescent="0.25">
      <c r="C91" s="11"/>
      <c r="D91" s="11">
        <v>5568</v>
      </c>
      <c r="E91" s="11"/>
    </row>
    <row r="92" spans="3:6" x14ac:dyDescent="0.25">
      <c r="C92" s="11"/>
      <c r="D92" s="11">
        <v>3828</v>
      </c>
      <c r="E92" s="11"/>
    </row>
    <row r="93" spans="3:6" x14ac:dyDescent="0.25">
      <c r="C93" s="11"/>
      <c r="D93" s="11">
        <v>2496</v>
      </c>
      <c r="E93" s="11"/>
    </row>
    <row r="94" spans="3:6" x14ac:dyDescent="0.25">
      <c r="C94" s="11">
        <f>SUM(C90)</f>
        <v>89570</v>
      </c>
      <c r="D94" s="11">
        <f>SUM(D84:D93)</f>
        <v>167650</v>
      </c>
      <c r="E94" s="11">
        <f>SUM(E84:E93)</f>
        <v>78160.31</v>
      </c>
      <c r="F94" s="11">
        <f>SUM(C94:E94)</f>
        <v>335380.31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"/>
  <sheetViews>
    <sheetView tabSelected="1" view="pageBreakPreview" zoomScale="70" zoomScaleNormal="70" zoomScaleSheetLayoutView="70" zoomScalePageLayoutView="85" workbookViewId="0">
      <pane ySplit="13" topLeftCell="A107" activePane="bottomLeft" state="frozen"/>
      <selection pane="bottomLeft" activeCell="J120" sqref="J120"/>
    </sheetView>
  </sheetViews>
  <sheetFormatPr defaultColWidth="9.140625" defaultRowHeight="15.75" x14ac:dyDescent="0.25"/>
  <cols>
    <col min="1" max="1" width="5.140625" style="14" customWidth="1"/>
    <col min="2" max="2" width="21" style="14" customWidth="1"/>
    <col min="3" max="3" width="10.42578125" style="14" customWidth="1"/>
    <col min="4" max="4" width="9.28515625" style="14" customWidth="1"/>
    <col min="5" max="5" width="20.85546875" style="14" customWidth="1"/>
    <col min="6" max="6" width="15.85546875" style="39" customWidth="1"/>
    <col min="7" max="7" width="14.5703125" style="14" customWidth="1"/>
    <col min="8" max="8" width="10.7109375" style="14" customWidth="1"/>
    <col min="9" max="9" width="13.85546875" style="14" customWidth="1"/>
    <col min="10" max="10" width="10.42578125" style="14" customWidth="1"/>
    <col min="11" max="11" width="14.28515625" style="14" customWidth="1"/>
    <col min="12" max="12" width="9.85546875" style="14" customWidth="1"/>
    <col min="13" max="13" width="13" style="14" customWidth="1"/>
    <col min="14" max="14" width="11.7109375" style="14" customWidth="1"/>
    <col min="15" max="15" width="22.5703125" style="14" customWidth="1"/>
    <col min="16" max="18" width="9.140625" style="14"/>
    <col min="19" max="19" width="13.85546875" style="14" bestFit="1" customWidth="1"/>
    <col min="20" max="20" width="9.140625" style="14"/>
    <col min="21" max="21" width="12.5703125" style="14" bestFit="1" customWidth="1"/>
    <col min="22" max="23" width="9.140625" style="14"/>
    <col min="24" max="24" width="12.5703125" style="14" bestFit="1" customWidth="1"/>
    <col min="25" max="16384" width="9.140625" style="14"/>
  </cols>
  <sheetData>
    <row r="1" spans="1:18" ht="15" customHeight="1" x14ac:dyDescent="0.25">
      <c r="B1" s="15"/>
      <c r="F1" s="1" t="s">
        <v>19</v>
      </c>
      <c r="G1" s="3"/>
      <c r="H1" s="3"/>
      <c r="I1" s="3"/>
    </row>
    <row r="2" spans="1:18" ht="15" customHeight="1" x14ac:dyDescent="0.25">
      <c r="B2" s="15"/>
      <c r="F2" s="4" t="s">
        <v>20</v>
      </c>
      <c r="G2" s="3"/>
      <c r="H2" s="3"/>
      <c r="I2" s="3"/>
    </row>
    <row r="3" spans="1:18" ht="33.75" customHeight="1" x14ac:dyDescent="0.25">
      <c r="B3" s="132" t="s">
        <v>54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8" ht="15" customHeight="1" x14ac:dyDescent="0.25">
      <c r="B4" s="2"/>
      <c r="C4" s="2"/>
      <c r="D4" s="2"/>
      <c r="F4" s="94" t="s">
        <v>86</v>
      </c>
      <c r="G4" s="94"/>
      <c r="H4" s="94"/>
      <c r="I4" s="3"/>
    </row>
    <row r="5" spans="1:18" ht="15" customHeight="1" x14ac:dyDescent="0.25">
      <c r="B5" s="2"/>
      <c r="C5" s="5"/>
      <c r="D5" s="5"/>
      <c r="F5" s="119" t="s">
        <v>85</v>
      </c>
      <c r="G5" s="119"/>
      <c r="H5" s="119"/>
      <c r="I5" s="3"/>
    </row>
    <row r="6" spans="1:18" ht="15" customHeight="1" x14ac:dyDescent="0.25">
      <c r="B6" s="2"/>
      <c r="C6" s="2"/>
      <c r="D6" s="2"/>
      <c r="E6" s="2"/>
      <c r="F6" s="40"/>
      <c r="G6" s="3"/>
      <c r="H6" s="3"/>
      <c r="I6" s="3"/>
    </row>
    <row r="7" spans="1:18" ht="15" customHeight="1" x14ac:dyDescent="0.25">
      <c r="B7" s="6" t="s">
        <v>55</v>
      </c>
      <c r="C7" s="2"/>
      <c r="D7" s="2"/>
      <c r="E7" s="7"/>
      <c r="F7" s="41"/>
      <c r="G7" s="7"/>
      <c r="H7" s="7"/>
      <c r="I7" s="7"/>
      <c r="J7" s="7"/>
    </row>
    <row r="8" spans="1:18" ht="15" customHeight="1" x14ac:dyDescent="0.25">
      <c r="B8" s="6" t="s">
        <v>70</v>
      </c>
      <c r="C8" s="8"/>
      <c r="D8" s="8"/>
      <c r="E8" s="9"/>
      <c r="F8" s="42"/>
      <c r="G8" s="9"/>
      <c r="H8" s="9"/>
      <c r="I8" s="9"/>
      <c r="J8" s="16"/>
    </row>
    <row r="9" spans="1:18" ht="15" customHeight="1" x14ac:dyDescent="0.25">
      <c r="B9" s="6"/>
      <c r="C9" s="8"/>
      <c r="D9" s="8"/>
      <c r="E9" s="9"/>
      <c r="F9" s="42"/>
      <c r="G9" s="9"/>
      <c r="H9" s="9"/>
      <c r="I9" s="9"/>
      <c r="J9" s="16"/>
    </row>
    <row r="10" spans="1:18" ht="15" customHeight="1" x14ac:dyDescent="0.25">
      <c r="B10" s="6" t="s">
        <v>21</v>
      </c>
      <c r="C10" s="8"/>
      <c r="D10" s="8"/>
      <c r="E10" s="8"/>
      <c r="F10" s="43"/>
      <c r="G10" s="2"/>
      <c r="H10" s="2"/>
      <c r="I10" s="2"/>
      <c r="J10" s="2"/>
    </row>
    <row r="11" spans="1:18" ht="15" customHeight="1" x14ac:dyDescent="0.25">
      <c r="A11" s="95" t="s">
        <v>0</v>
      </c>
      <c r="B11" s="95" t="s">
        <v>1</v>
      </c>
      <c r="C11" s="95" t="s">
        <v>2</v>
      </c>
      <c r="D11" s="95"/>
      <c r="E11" s="95" t="s">
        <v>3</v>
      </c>
      <c r="F11" s="95" t="s">
        <v>65</v>
      </c>
      <c r="G11" s="140" t="s">
        <v>61</v>
      </c>
      <c r="H11" s="140"/>
      <c r="I11" s="140" t="s">
        <v>62</v>
      </c>
      <c r="J11" s="140"/>
      <c r="K11" s="140" t="s">
        <v>63</v>
      </c>
      <c r="L11" s="140"/>
      <c r="M11" s="140" t="s">
        <v>64</v>
      </c>
      <c r="N11" s="140"/>
      <c r="O11" s="141" t="s">
        <v>4</v>
      </c>
    </row>
    <row r="12" spans="1:18" ht="44.25" customHeight="1" x14ac:dyDescent="0.25">
      <c r="A12" s="95"/>
      <c r="B12" s="95"/>
      <c r="C12" s="95"/>
      <c r="D12" s="95"/>
      <c r="E12" s="95"/>
      <c r="F12" s="95"/>
      <c r="G12" s="140"/>
      <c r="H12" s="140"/>
      <c r="I12" s="140"/>
      <c r="J12" s="140"/>
      <c r="K12" s="140"/>
      <c r="L12" s="140"/>
      <c r="M12" s="140"/>
      <c r="N12" s="140"/>
      <c r="O12" s="141"/>
    </row>
    <row r="13" spans="1:18" ht="58.5" customHeight="1" x14ac:dyDescent="0.25">
      <c r="A13" s="95"/>
      <c r="B13" s="95"/>
      <c r="C13" s="17" t="s">
        <v>5</v>
      </c>
      <c r="D13" s="17" t="s">
        <v>6</v>
      </c>
      <c r="E13" s="95"/>
      <c r="F13" s="95"/>
      <c r="G13" s="17" t="s">
        <v>7</v>
      </c>
      <c r="H13" s="17" t="s">
        <v>8</v>
      </c>
      <c r="I13" s="17" t="s">
        <v>7</v>
      </c>
      <c r="J13" s="17" t="s">
        <v>8</v>
      </c>
      <c r="K13" s="17" t="s">
        <v>7</v>
      </c>
      <c r="L13" s="17" t="s">
        <v>8</v>
      </c>
      <c r="M13" s="17" t="s">
        <v>7</v>
      </c>
      <c r="N13" s="17" t="s">
        <v>8</v>
      </c>
      <c r="O13" s="141"/>
    </row>
    <row r="14" spans="1:18" ht="35.25" customHeight="1" x14ac:dyDescent="0.25">
      <c r="A14" s="134" t="s">
        <v>41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6"/>
    </row>
    <row r="15" spans="1:18" ht="26.25" customHeight="1" x14ac:dyDescent="0.25">
      <c r="A15" s="134" t="s">
        <v>40</v>
      </c>
      <c r="B15" s="135"/>
      <c r="C15" s="135"/>
      <c r="D15" s="135"/>
      <c r="E15" s="135"/>
      <c r="F15" s="142"/>
      <c r="G15" s="142"/>
      <c r="H15" s="142"/>
      <c r="I15" s="142"/>
      <c r="J15" s="142"/>
      <c r="K15" s="142"/>
      <c r="L15" s="142"/>
      <c r="M15" s="142"/>
      <c r="N15" s="142"/>
      <c r="O15" s="136"/>
    </row>
    <row r="16" spans="1:18" ht="27" customHeight="1" x14ac:dyDescent="0.3">
      <c r="A16" s="88" t="s">
        <v>35</v>
      </c>
      <c r="B16" s="143" t="s">
        <v>42</v>
      </c>
      <c r="C16" s="144"/>
      <c r="D16" s="145"/>
      <c r="E16" s="35" t="s">
        <v>9</v>
      </c>
      <c r="F16" s="81">
        <f>F24+F32+F40+F48+F56+F64+F72+F80+F88+F96</f>
        <v>1226.175</v>
      </c>
      <c r="G16" s="48">
        <f>G18+G19+G20+G21+G22</f>
        <v>49.549269999999993</v>
      </c>
      <c r="H16" s="60">
        <f>G16/F16*100</f>
        <v>4.0409623422431542</v>
      </c>
      <c r="I16" s="78">
        <f>I18+I19+I20+I21+I22</f>
        <v>248.61171000000002</v>
      </c>
      <c r="J16" s="60">
        <f>I16/F16*100</f>
        <v>20.275385650498503</v>
      </c>
      <c r="K16" s="48">
        <f>K18+K19+K20+K21+K22</f>
        <v>0</v>
      </c>
      <c r="L16" s="60">
        <f>K16/F16*100</f>
        <v>0</v>
      </c>
      <c r="M16" s="69">
        <f>M24+M32+M40+M48+M56+M64+M72</f>
        <v>0</v>
      </c>
      <c r="N16" s="48">
        <f>M16/F16*100</f>
        <v>0</v>
      </c>
      <c r="O16" s="99"/>
      <c r="R16" s="65"/>
    </row>
    <row r="17" spans="1:15" ht="18" customHeight="1" x14ac:dyDescent="0.35">
      <c r="A17" s="89"/>
      <c r="B17" s="146"/>
      <c r="C17" s="147"/>
      <c r="D17" s="148"/>
      <c r="E17" s="20" t="s">
        <v>10</v>
      </c>
      <c r="F17" s="137"/>
      <c r="G17" s="138"/>
      <c r="H17" s="138"/>
      <c r="I17" s="138"/>
      <c r="J17" s="138"/>
      <c r="K17" s="138"/>
      <c r="L17" s="138"/>
      <c r="M17" s="138"/>
      <c r="N17" s="139"/>
      <c r="O17" s="100"/>
    </row>
    <row r="18" spans="1:15" ht="42.75" customHeight="1" x14ac:dyDescent="0.3">
      <c r="A18" s="89"/>
      <c r="B18" s="146"/>
      <c r="C18" s="147"/>
      <c r="D18" s="148"/>
      <c r="E18" s="36" t="s">
        <v>11</v>
      </c>
      <c r="F18" s="48">
        <f>F26+F34+F42+F50+F58+F66+F74</f>
        <v>0</v>
      </c>
      <c r="G18" s="49">
        <f>G26+G34+G42+G50+G58+G66+G74</f>
        <v>0</v>
      </c>
      <c r="H18" s="49"/>
      <c r="I18" s="49">
        <f>I26+I34+I42+I50+I58+I66+I74</f>
        <v>0</v>
      </c>
      <c r="J18" s="49"/>
      <c r="K18" s="49">
        <f>K26+K34+K42+K50+K58+K66+K74</f>
        <v>0</v>
      </c>
      <c r="L18" s="49"/>
      <c r="M18" s="49"/>
      <c r="N18" s="49"/>
      <c r="O18" s="100"/>
    </row>
    <row r="19" spans="1:15" ht="54.75" customHeight="1" x14ac:dyDescent="0.3">
      <c r="A19" s="89"/>
      <c r="B19" s="146"/>
      <c r="C19" s="147"/>
      <c r="D19" s="148"/>
      <c r="E19" s="37" t="s">
        <v>12</v>
      </c>
      <c r="F19" s="48">
        <f>F27+F35+F43+F51+F59+F67+F75+F83+F91+F99</f>
        <v>268.39999999999998</v>
      </c>
      <c r="G19" s="48">
        <f>G27+G35+G43+G51+G59++G75+G83++G99</f>
        <v>0</v>
      </c>
      <c r="H19" s="61">
        <f>G19/F19*100</f>
        <v>0</v>
      </c>
      <c r="I19" s="48">
        <f>I27+I35+I43+I51+I59+I67+I75+I83+I91+I99</f>
        <v>0</v>
      </c>
      <c r="J19" s="61">
        <f>I19/F19*100</f>
        <v>0</v>
      </c>
      <c r="K19" s="49">
        <f t="shared" ref="F19:K22" si="0">K27+K35+K43+K51+K59+K67+K75</f>
        <v>0</v>
      </c>
      <c r="L19" s="61">
        <f>K19/F19*100</f>
        <v>0</v>
      </c>
      <c r="M19" s="49">
        <f>M51+M67</f>
        <v>0</v>
      </c>
      <c r="N19" s="49">
        <f>M19/F19*100</f>
        <v>0</v>
      </c>
      <c r="O19" s="100"/>
    </row>
    <row r="20" spans="1:15" ht="60.75" customHeight="1" x14ac:dyDescent="0.3">
      <c r="A20" s="89"/>
      <c r="B20" s="146"/>
      <c r="C20" s="147"/>
      <c r="D20" s="148"/>
      <c r="E20" s="38" t="s">
        <v>13</v>
      </c>
      <c r="F20" s="48">
        <f t="shared" si="0"/>
        <v>0</v>
      </c>
      <c r="G20" s="49">
        <f t="shared" si="0"/>
        <v>0</v>
      </c>
      <c r="H20" s="49"/>
      <c r="I20" s="49">
        <f t="shared" si="0"/>
        <v>0</v>
      </c>
      <c r="J20" s="49"/>
      <c r="K20" s="49">
        <f t="shared" si="0"/>
        <v>0</v>
      </c>
      <c r="L20" s="49"/>
      <c r="M20" s="49"/>
      <c r="N20" s="49"/>
      <c r="O20" s="100"/>
    </row>
    <row r="21" spans="1:15" ht="45.75" customHeight="1" x14ac:dyDescent="0.3">
      <c r="A21" s="89"/>
      <c r="B21" s="146"/>
      <c r="C21" s="147"/>
      <c r="D21" s="148"/>
      <c r="E21" s="36" t="s">
        <v>14</v>
      </c>
      <c r="F21" s="48">
        <f>F29+F37+F45+F53+F61+F69+F77+F85+F93+F101</f>
        <v>957.77500000000009</v>
      </c>
      <c r="G21" s="48">
        <f>G29+G37+G45+G53+G61+G69+G77+G85+G93+G101</f>
        <v>49.549269999999993</v>
      </c>
      <c r="H21" s="61">
        <f>G21/F21*100</f>
        <v>5.1733726605935626</v>
      </c>
      <c r="I21" s="78">
        <f>I29+I37+I45+I53+I61+I69+I77+I85+I93+I101</f>
        <v>248.61171000000002</v>
      </c>
      <c r="J21" s="61">
        <f>I21/F21*100</f>
        <v>25.957214377071857</v>
      </c>
      <c r="K21" s="49">
        <v>0</v>
      </c>
      <c r="L21" s="61">
        <f>K21/F21*100</f>
        <v>0</v>
      </c>
      <c r="M21" s="49">
        <f>M77+M69+M61+M53</f>
        <v>0</v>
      </c>
      <c r="N21" s="49">
        <f>M21/F21*100</f>
        <v>0</v>
      </c>
      <c r="O21" s="100"/>
    </row>
    <row r="22" spans="1:15" ht="38.25" customHeight="1" x14ac:dyDescent="0.3">
      <c r="A22" s="90"/>
      <c r="B22" s="149"/>
      <c r="C22" s="150"/>
      <c r="D22" s="151"/>
      <c r="E22" s="38" t="s">
        <v>15</v>
      </c>
      <c r="F22" s="48">
        <f t="shared" si="0"/>
        <v>0</v>
      </c>
      <c r="G22" s="49">
        <f t="shared" si="0"/>
        <v>0</v>
      </c>
      <c r="H22" s="49"/>
      <c r="I22" s="49">
        <f t="shared" si="0"/>
        <v>0</v>
      </c>
      <c r="J22" s="49"/>
      <c r="K22" s="49">
        <f t="shared" si="0"/>
        <v>0</v>
      </c>
      <c r="L22" s="49"/>
      <c r="M22" s="49"/>
      <c r="N22" s="49"/>
      <c r="O22" s="101"/>
    </row>
    <row r="23" spans="1:15" ht="15" customHeight="1" x14ac:dyDescent="0.25">
      <c r="A23" s="84"/>
      <c r="B23" s="85"/>
      <c r="C23" s="85"/>
      <c r="D23" s="85"/>
      <c r="E23" s="85"/>
      <c r="F23" s="86"/>
      <c r="G23" s="86"/>
      <c r="H23" s="86"/>
      <c r="I23" s="86"/>
      <c r="J23" s="86"/>
      <c r="K23" s="86"/>
      <c r="L23" s="86"/>
      <c r="M23" s="86"/>
      <c r="N23" s="86"/>
      <c r="O23" s="87"/>
    </row>
    <row r="24" spans="1:15" ht="18.75" x14ac:dyDescent="0.25">
      <c r="A24" s="88" t="s">
        <v>29</v>
      </c>
      <c r="B24" s="133" t="s">
        <v>43</v>
      </c>
      <c r="C24" s="91" t="s">
        <v>23</v>
      </c>
      <c r="D24" s="91" t="s">
        <v>23</v>
      </c>
      <c r="E24" s="19" t="s">
        <v>9</v>
      </c>
      <c r="F24" s="50">
        <f>F26+F27+F28+F29+F30</f>
        <v>0</v>
      </c>
      <c r="G24" s="50">
        <f t="shared" ref="G24:N24" si="1">G26+G27+G28+G29+G30</f>
        <v>0</v>
      </c>
      <c r="H24" s="62">
        <f t="shared" si="1"/>
        <v>0</v>
      </c>
      <c r="I24" s="50">
        <f t="shared" si="1"/>
        <v>0</v>
      </c>
      <c r="J24" s="62">
        <f t="shared" si="1"/>
        <v>0</v>
      </c>
      <c r="K24" s="50">
        <f t="shared" si="1"/>
        <v>0</v>
      </c>
      <c r="L24" s="62">
        <f t="shared" si="1"/>
        <v>0</v>
      </c>
      <c r="M24" s="50">
        <f t="shared" si="1"/>
        <v>0</v>
      </c>
      <c r="N24" s="62">
        <f t="shared" si="1"/>
        <v>0</v>
      </c>
      <c r="O24" s="106"/>
    </row>
    <row r="25" spans="1:15" ht="18" customHeight="1" x14ac:dyDescent="0.25">
      <c r="A25" s="89"/>
      <c r="B25" s="133"/>
      <c r="C25" s="92"/>
      <c r="D25" s="92"/>
      <c r="E25" s="20" t="s">
        <v>10</v>
      </c>
      <c r="F25" s="152"/>
      <c r="G25" s="153"/>
      <c r="H25" s="153"/>
      <c r="I25" s="153"/>
      <c r="J25" s="153"/>
      <c r="K25" s="153"/>
      <c r="L25" s="153"/>
      <c r="M25" s="153"/>
      <c r="N25" s="154"/>
      <c r="O25" s="107"/>
    </row>
    <row r="26" spans="1:15" ht="30" customHeight="1" x14ac:dyDescent="0.3">
      <c r="A26" s="89"/>
      <c r="B26" s="133"/>
      <c r="C26" s="92"/>
      <c r="D26" s="92"/>
      <c r="E26" s="21" t="s">
        <v>11</v>
      </c>
      <c r="F26" s="50">
        <v>0</v>
      </c>
      <c r="G26" s="51"/>
      <c r="H26" s="51"/>
      <c r="I26" s="51"/>
      <c r="J26" s="51"/>
      <c r="K26" s="51"/>
      <c r="L26" s="51"/>
      <c r="M26" s="49"/>
      <c r="N26" s="51"/>
      <c r="O26" s="107"/>
    </row>
    <row r="27" spans="1:15" ht="59.25" customHeight="1" x14ac:dyDescent="0.3">
      <c r="A27" s="89"/>
      <c r="B27" s="133"/>
      <c r="C27" s="92"/>
      <c r="D27" s="92"/>
      <c r="E27" s="22" t="s">
        <v>12</v>
      </c>
      <c r="F27" s="50">
        <v>0</v>
      </c>
      <c r="G27" s="51"/>
      <c r="H27" s="51"/>
      <c r="I27" s="51"/>
      <c r="J27" s="51"/>
      <c r="K27" s="51"/>
      <c r="L27" s="51"/>
      <c r="M27" s="49"/>
      <c r="N27" s="51"/>
      <c r="O27" s="107"/>
    </row>
    <row r="28" spans="1:15" ht="66.75" customHeight="1" x14ac:dyDescent="0.3">
      <c r="A28" s="89"/>
      <c r="B28" s="133"/>
      <c r="C28" s="92"/>
      <c r="D28" s="92"/>
      <c r="E28" s="23" t="s">
        <v>13</v>
      </c>
      <c r="F28" s="50">
        <v>0</v>
      </c>
      <c r="G28" s="51"/>
      <c r="H28" s="51"/>
      <c r="I28" s="51"/>
      <c r="J28" s="51"/>
      <c r="K28" s="51"/>
      <c r="L28" s="51"/>
      <c r="M28" s="49"/>
      <c r="N28" s="51"/>
      <c r="O28" s="107"/>
    </row>
    <row r="29" spans="1:15" ht="43.5" customHeight="1" x14ac:dyDescent="0.25">
      <c r="A29" s="89"/>
      <c r="B29" s="133"/>
      <c r="C29" s="92"/>
      <c r="D29" s="92"/>
      <c r="E29" s="21" t="s">
        <v>14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107"/>
    </row>
    <row r="30" spans="1:15" ht="31.5" x14ac:dyDescent="0.3">
      <c r="A30" s="90"/>
      <c r="B30" s="133"/>
      <c r="C30" s="93"/>
      <c r="D30" s="93"/>
      <c r="E30" s="23" t="s">
        <v>15</v>
      </c>
      <c r="F30" s="50">
        <v>0</v>
      </c>
      <c r="G30" s="51"/>
      <c r="H30" s="51"/>
      <c r="I30" s="51"/>
      <c r="J30" s="51"/>
      <c r="K30" s="51"/>
      <c r="L30" s="51"/>
      <c r="M30" s="49"/>
      <c r="N30" s="51"/>
      <c r="O30" s="108"/>
    </row>
    <row r="31" spans="1:15" ht="33" customHeight="1" x14ac:dyDescent="0.25">
      <c r="A31" s="155" t="s">
        <v>76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7"/>
    </row>
    <row r="32" spans="1:15" ht="20.25" customHeight="1" x14ac:dyDescent="0.25">
      <c r="A32" s="88" t="s">
        <v>30</v>
      </c>
      <c r="B32" s="91" t="s">
        <v>44</v>
      </c>
      <c r="C32" s="91" t="s">
        <v>23</v>
      </c>
      <c r="D32" s="91" t="s">
        <v>23</v>
      </c>
      <c r="E32" s="19" t="s">
        <v>9</v>
      </c>
      <c r="F32" s="50">
        <f>F34+F35+F36+F37+F38</f>
        <v>0</v>
      </c>
      <c r="G32" s="50">
        <f t="shared" ref="G32:N32" si="2">G34+G35+G36+G37+G38</f>
        <v>0</v>
      </c>
      <c r="H32" s="62">
        <f t="shared" si="2"/>
        <v>0</v>
      </c>
      <c r="I32" s="50">
        <f t="shared" si="2"/>
        <v>0</v>
      </c>
      <c r="J32" s="62">
        <f t="shared" si="2"/>
        <v>0</v>
      </c>
      <c r="K32" s="50">
        <f t="shared" si="2"/>
        <v>0</v>
      </c>
      <c r="L32" s="62">
        <f t="shared" si="2"/>
        <v>0</v>
      </c>
      <c r="M32" s="50">
        <f t="shared" si="2"/>
        <v>0</v>
      </c>
      <c r="N32" s="62">
        <f t="shared" si="2"/>
        <v>0</v>
      </c>
      <c r="O32" s="106"/>
    </row>
    <row r="33" spans="1:15" ht="18.75" x14ac:dyDescent="0.25">
      <c r="A33" s="89"/>
      <c r="B33" s="92"/>
      <c r="C33" s="92"/>
      <c r="D33" s="92"/>
      <c r="E33" s="20" t="s">
        <v>10</v>
      </c>
      <c r="F33" s="116"/>
      <c r="G33" s="117"/>
      <c r="H33" s="117"/>
      <c r="I33" s="117"/>
      <c r="J33" s="117"/>
      <c r="K33" s="117"/>
      <c r="L33" s="117"/>
      <c r="M33" s="117"/>
      <c r="N33" s="118"/>
      <c r="O33" s="107"/>
    </row>
    <row r="34" spans="1:15" ht="50.25" customHeight="1" x14ac:dyDescent="0.3">
      <c r="A34" s="89"/>
      <c r="B34" s="92"/>
      <c r="C34" s="92"/>
      <c r="D34" s="92"/>
      <c r="E34" s="21" t="s">
        <v>11</v>
      </c>
      <c r="F34" s="50"/>
      <c r="G34" s="51"/>
      <c r="H34" s="51"/>
      <c r="I34" s="51"/>
      <c r="J34" s="51"/>
      <c r="K34" s="51"/>
      <c r="L34" s="51"/>
      <c r="M34" s="49"/>
      <c r="N34" s="51"/>
      <c r="O34" s="107"/>
    </row>
    <row r="35" spans="1:15" ht="51.75" customHeight="1" x14ac:dyDescent="0.3">
      <c r="A35" s="89"/>
      <c r="B35" s="92"/>
      <c r="C35" s="92"/>
      <c r="D35" s="92"/>
      <c r="E35" s="22" t="s">
        <v>12</v>
      </c>
      <c r="F35" s="50"/>
      <c r="G35" s="51"/>
      <c r="H35" s="51"/>
      <c r="I35" s="51"/>
      <c r="J35" s="51"/>
      <c r="K35" s="51"/>
      <c r="L35" s="51"/>
      <c r="M35" s="49"/>
      <c r="N35" s="51"/>
      <c r="O35" s="107"/>
    </row>
    <row r="36" spans="1:15" ht="45.75" customHeight="1" x14ac:dyDescent="0.3">
      <c r="A36" s="89"/>
      <c r="B36" s="92"/>
      <c r="C36" s="92"/>
      <c r="D36" s="92"/>
      <c r="E36" s="23" t="s">
        <v>13</v>
      </c>
      <c r="F36" s="50"/>
      <c r="G36" s="51"/>
      <c r="H36" s="51"/>
      <c r="I36" s="51"/>
      <c r="J36" s="51"/>
      <c r="K36" s="51"/>
      <c r="L36" s="51"/>
      <c r="M36" s="49"/>
      <c r="N36" s="51"/>
      <c r="O36" s="107"/>
    </row>
    <row r="37" spans="1:15" ht="47.25" customHeight="1" x14ac:dyDescent="0.25">
      <c r="A37" s="89"/>
      <c r="B37" s="92"/>
      <c r="C37" s="92"/>
      <c r="D37" s="92"/>
      <c r="E37" s="21" t="s">
        <v>14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107"/>
    </row>
    <row r="38" spans="1:15" ht="39" customHeight="1" x14ac:dyDescent="0.3">
      <c r="A38" s="90"/>
      <c r="B38" s="93"/>
      <c r="C38" s="93"/>
      <c r="D38" s="93"/>
      <c r="E38" s="23" t="s">
        <v>15</v>
      </c>
      <c r="F38" s="50"/>
      <c r="G38" s="51"/>
      <c r="H38" s="51"/>
      <c r="I38" s="51"/>
      <c r="J38" s="51"/>
      <c r="K38" s="51"/>
      <c r="L38" s="51"/>
      <c r="M38" s="49"/>
      <c r="N38" s="51"/>
      <c r="O38" s="108"/>
    </row>
    <row r="39" spans="1:15" ht="72.75" customHeight="1" x14ac:dyDescent="0.25">
      <c r="A39" s="158" t="s">
        <v>77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60"/>
    </row>
    <row r="40" spans="1:15" ht="20.25" customHeight="1" x14ac:dyDescent="0.25">
      <c r="A40" s="88" t="s">
        <v>31</v>
      </c>
      <c r="B40" s="91" t="s">
        <v>45</v>
      </c>
      <c r="C40" s="91" t="s">
        <v>23</v>
      </c>
      <c r="D40" s="91" t="s">
        <v>23</v>
      </c>
      <c r="E40" s="19" t="s">
        <v>9</v>
      </c>
      <c r="F40" s="50">
        <f>F42+F43+F44+F45+F46</f>
        <v>0</v>
      </c>
      <c r="G40" s="50">
        <f t="shared" ref="G40:N40" si="3">G42+G43+G44+G45+G46</f>
        <v>0</v>
      </c>
      <c r="H40" s="62">
        <f t="shared" si="3"/>
        <v>0</v>
      </c>
      <c r="I40" s="50">
        <f t="shared" si="3"/>
        <v>0</v>
      </c>
      <c r="J40" s="62">
        <f t="shared" si="3"/>
        <v>0</v>
      </c>
      <c r="K40" s="50">
        <f t="shared" si="3"/>
        <v>0</v>
      </c>
      <c r="L40" s="62">
        <f t="shared" si="3"/>
        <v>0</v>
      </c>
      <c r="M40" s="50">
        <f t="shared" si="3"/>
        <v>0</v>
      </c>
      <c r="N40" s="62">
        <f t="shared" si="3"/>
        <v>0</v>
      </c>
      <c r="O40" s="106" t="s">
        <v>71</v>
      </c>
    </row>
    <row r="41" spans="1:15" ht="18.75" x14ac:dyDescent="0.25">
      <c r="A41" s="89"/>
      <c r="B41" s="92"/>
      <c r="C41" s="92"/>
      <c r="D41" s="92"/>
      <c r="E41" s="20" t="s">
        <v>10</v>
      </c>
      <c r="F41" s="116"/>
      <c r="G41" s="117"/>
      <c r="H41" s="117"/>
      <c r="I41" s="117"/>
      <c r="J41" s="117"/>
      <c r="K41" s="117"/>
      <c r="L41" s="117"/>
      <c r="M41" s="117"/>
      <c r="N41" s="118"/>
      <c r="O41" s="107"/>
    </row>
    <row r="42" spans="1:15" ht="42" customHeight="1" x14ac:dyDescent="0.3">
      <c r="A42" s="89"/>
      <c r="B42" s="92"/>
      <c r="C42" s="92"/>
      <c r="D42" s="92"/>
      <c r="E42" s="21" t="s">
        <v>11</v>
      </c>
      <c r="F42" s="52"/>
      <c r="G42" s="53"/>
      <c r="H42" s="53"/>
      <c r="I42" s="53"/>
      <c r="J42" s="53"/>
      <c r="K42" s="53"/>
      <c r="L42" s="53"/>
      <c r="M42" s="49"/>
      <c r="N42" s="53"/>
      <c r="O42" s="107"/>
    </row>
    <row r="43" spans="1:15" ht="51" customHeight="1" x14ac:dyDescent="0.3">
      <c r="A43" s="89"/>
      <c r="B43" s="92"/>
      <c r="C43" s="92"/>
      <c r="D43" s="92"/>
      <c r="E43" s="22" t="s">
        <v>12</v>
      </c>
      <c r="F43" s="52"/>
      <c r="G43" s="53"/>
      <c r="H43" s="53"/>
      <c r="I43" s="53"/>
      <c r="J43" s="53"/>
      <c r="K43" s="53"/>
      <c r="L43" s="53"/>
      <c r="M43" s="49"/>
      <c r="N43" s="53"/>
      <c r="O43" s="107"/>
    </row>
    <row r="44" spans="1:15" ht="54" customHeight="1" x14ac:dyDescent="0.3">
      <c r="A44" s="89"/>
      <c r="B44" s="92"/>
      <c r="C44" s="92"/>
      <c r="D44" s="92"/>
      <c r="E44" s="23" t="s">
        <v>13</v>
      </c>
      <c r="F44" s="52"/>
      <c r="G44" s="53"/>
      <c r="H44" s="53"/>
      <c r="I44" s="53"/>
      <c r="J44" s="53"/>
      <c r="K44" s="53"/>
      <c r="L44" s="53"/>
      <c r="M44" s="49"/>
      <c r="N44" s="53"/>
      <c r="O44" s="107"/>
    </row>
    <row r="45" spans="1:15" ht="48" customHeight="1" x14ac:dyDescent="0.25">
      <c r="A45" s="89"/>
      <c r="B45" s="92"/>
      <c r="C45" s="92"/>
      <c r="D45" s="92"/>
      <c r="E45" s="21" t="s">
        <v>14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107"/>
    </row>
    <row r="46" spans="1:15" ht="39" customHeight="1" x14ac:dyDescent="0.3">
      <c r="A46" s="90"/>
      <c r="B46" s="93"/>
      <c r="C46" s="93"/>
      <c r="D46" s="93"/>
      <c r="E46" s="23" t="s">
        <v>15</v>
      </c>
      <c r="F46" s="52"/>
      <c r="G46" s="53"/>
      <c r="H46" s="53"/>
      <c r="I46" s="53"/>
      <c r="J46" s="53"/>
      <c r="K46" s="53"/>
      <c r="L46" s="53"/>
      <c r="M46" s="49"/>
      <c r="N46" s="53"/>
      <c r="O46" s="108"/>
    </row>
    <row r="47" spans="1:15" ht="27.75" customHeight="1" x14ac:dyDescent="0.25">
      <c r="A47" s="155" t="s">
        <v>78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7"/>
    </row>
    <row r="48" spans="1:15" ht="18" customHeight="1" x14ac:dyDescent="0.25">
      <c r="A48" s="88" t="s">
        <v>32</v>
      </c>
      <c r="B48" s="91" t="s">
        <v>50</v>
      </c>
      <c r="C48" s="91" t="s">
        <v>23</v>
      </c>
      <c r="D48" s="91" t="s">
        <v>23</v>
      </c>
      <c r="E48" s="33" t="s">
        <v>9</v>
      </c>
      <c r="F48" s="68">
        <f>F50+F51+F52+F53+F54</f>
        <v>98.571730000000002</v>
      </c>
      <c r="G48" s="54">
        <f t="shared" ref="G48" si="4">G50+G51+G52+G53+G54</f>
        <v>22.446429999999999</v>
      </c>
      <c r="H48" s="50">
        <f>G48/F48*100</f>
        <v>22.771670944600444</v>
      </c>
      <c r="I48" s="50">
        <f>G48</f>
        <v>22.446429999999999</v>
      </c>
      <c r="J48" s="63">
        <f>I48/F48*100</f>
        <v>22.771670944600444</v>
      </c>
      <c r="K48" s="54">
        <v>0</v>
      </c>
      <c r="L48" s="54">
        <v>0</v>
      </c>
      <c r="M48" s="68">
        <v>0</v>
      </c>
      <c r="N48" s="63">
        <f>M48/F48*100</f>
        <v>0</v>
      </c>
      <c r="O48" s="99" t="s">
        <v>72</v>
      </c>
    </row>
    <row r="49" spans="1:24" ht="27" customHeight="1" x14ac:dyDescent="0.25">
      <c r="A49" s="89"/>
      <c r="B49" s="92"/>
      <c r="C49" s="92"/>
      <c r="D49" s="92"/>
      <c r="E49" s="34" t="s">
        <v>10</v>
      </c>
      <c r="F49" s="109"/>
      <c r="G49" s="110"/>
      <c r="H49" s="110"/>
      <c r="I49" s="110"/>
      <c r="J49" s="110"/>
      <c r="K49" s="110"/>
      <c r="L49" s="110"/>
      <c r="M49" s="110"/>
      <c r="N49" s="111"/>
      <c r="O49" s="100"/>
    </row>
    <row r="50" spans="1:24" ht="42" customHeight="1" x14ac:dyDescent="0.3">
      <c r="A50" s="89"/>
      <c r="B50" s="92"/>
      <c r="C50" s="92"/>
      <c r="D50" s="92"/>
      <c r="E50" s="23" t="s">
        <v>11</v>
      </c>
      <c r="F50" s="55"/>
      <c r="G50" s="51"/>
      <c r="H50" s="51"/>
      <c r="I50" s="51"/>
      <c r="J50" s="51"/>
      <c r="K50" s="51"/>
      <c r="L50" s="51"/>
      <c r="M50" s="49"/>
      <c r="N50" s="51"/>
      <c r="O50" s="100"/>
    </row>
    <row r="51" spans="1:24" ht="31.5" x14ac:dyDescent="0.25">
      <c r="A51" s="89"/>
      <c r="B51" s="92"/>
      <c r="C51" s="92"/>
      <c r="D51" s="92"/>
      <c r="E51" s="23" t="s">
        <v>12</v>
      </c>
      <c r="F51" s="54">
        <v>69</v>
      </c>
      <c r="G51" s="51">
        <v>0</v>
      </c>
      <c r="H51" s="51">
        <f>G51/F51/100</f>
        <v>0</v>
      </c>
      <c r="I51" s="51">
        <v>0</v>
      </c>
      <c r="J51" s="51">
        <f>I51/F51*100</f>
        <v>0</v>
      </c>
      <c r="K51" s="56">
        <v>0</v>
      </c>
      <c r="L51" s="51">
        <f>K51/F51*100</f>
        <v>0</v>
      </c>
      <c r="M51" s="56">
        <v>0</v>
      </c>
      <c r="N51" s="51">
        <v>100</v>
      </c>
      <c r="O51" s="100"/>
    </row>
    <row r="52" spans="1:24" ht="51.75" customHeight="1" x14ac:dyDescent="0.25">
      <c r="A52" s="89"/>
      <c r="B52" s="92"/>
      <c r="C52" s="92"/>
      <c r="D52" s="92"/>
      <c r="E52" s="23" t="s">
        <v>13</v>
      </c>
      <c r="F52" s="54"/>
      <c r="G52" s="51"/>
      <c r="H52" s="51"/>
      <c r="I52" s="51"/>
      <c r="J52" s="51"/>
      <c r="K52" s="51"/>
      <c r="L52" s="51"/>
      <c r="M52" s="51"/>
      <c r="N52" s="51"/>
      <c r="O52" s="100"/>
    </row>
    <row r="53" spans="1:24" ht="47.25" customHeight="1" x14ac:dyDescent="0.25">
      <c r="A53" s="89"/>
      <c r="B53" s="92"/>
      <c r="C53" s="92"/>
      <c r="D53" s="92"/>
      <c r="E53" s="23" t="s">
        <v>14</v>
      </c>
      <c r="F53" s="54">
        <v>29.571729999999999</v>
      </c>
      <c r="G53" s="50">
        <v>22.446429999999999</v>
      </c>
      <c r="H53" s="50">
        <f>G53/F53*100</f>
        <v>75.905028214446702</v>
      </c>
      <c r="I53" s="50">
        <f>G53</f>
        <v>22.446429999999999</v>
      </c>
      <c r="J53" s="51">
        <f>I53/F53*100</f>
        <v>75.905028214446702</v>
      </c>
      <c r="K53" s="70">
        <v>0</v>
      </c>
      <c r="L53" s="51">
        <f>K53/F53*100</f>
        <v>0</v>
      </c>
      <c r="M53" s="70">
        <v>0</v>
      </c>
      <c r="N53" s="51">
        <v>100</v>
      </c>
      <c r="O53" s="100"/>
      <c r="R53" s="18"/>
      <c r="S53" s="102"/>
      <c r="T53" s="102"/>
      <c r="U53" s="71"/>
      <c r="V53" s="18"/>
      <c r="W53" s="71"/>
      <c r="X53" s="71"/>
    </row>
    <row r="54" spans="1:24" ht="60.75" customHeight="1" x14ac:dyDescent="0.3">
      <c r="A54" s="90"/>
      <c r="B54" s="93"/>
      <c r="C54" s="93"/>
      <c r="D54" s="93"/>
      <c r="E54" s="23" t="s">
        <v>15</v>
      </c>
      <c r="F54" s="54"/>
      <c r="G54" s="51"/>
      <c r="H54" s="51"/>
      <c r="I54" s="51"/>
      <c r="J54" s="51"/>
      <c r="K54" s="51"/>
      <c r="L54" s="51"/>
      <c r="M54" s="49"/>
      <c r="N54" s="51"/>
      <c r="O54" s="101"/>
      <c r="R54" s="18"/>
      <c r="S54" s="18"/>
      <c r="T54" s="18"/>
      <c r="U54" s="18"/>
      <c r="V54" s="18"/>
      <c r="W54" s="18"/>
      <c r="X54" s="18"/>
    </row>
    <row r="55" spans="1:24" ht="38.450000000000003" customHeight="1" x14ac:dyDescent="0.25">
      <c r="A55" s="158" t="s">
        <v>73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60"/>
      <c r="R55" s="18"/>
      <c r="S55" s="18"/>
      <c r="T55" s="18"/>
      <c r="U55" s="18"/>
      <c r="V55" s="18"/>
      <c r="W55" s="18"/>
      <c r="X55" s="18"/>
    </row>
    <row r="56" spans="1:24" ht="18" customHeight="1" x14ac:dyDescent="0.25">
      <c r="A56" s="88" t="s">
        <v>33</v>
      </c>
      <c r="B56" s="91" t="s">
        <v>46</v>
      </c>
      <c r="C56" s="91" t="s">
        <v>23</v>
      </c>
      <c r="D56" s="91" t="s">
        <v>23</v>
      </c>
      <c r="E56" s="35" t="s">
        <v>9</v>
      </c>
      <c r="F56" s="54">
        <v>142.35327000000001</v>
      </c>
      <c r="G56" s="79">
        <f t="shared" ref="G56:I56" si="5">G58+G59+G60+G61+G62</f>
        <v>16.353570000000001</v>
      </c>
      <c r="H56" s="80">
        <f t="shared" si="5"/>
        <v>11.488018504948991</v>
      </c>
      <c r="I56" s="79">
        <f t="shared" si="5"/>
        <v>57.353570000000005</v>
      </c>
      <c r="J56" s="51">
        <f>I56/F56*100</f>
        <v>40.289604868226775</v>
      </c>
      <c r="K56" s="79">
        <v>0</v>
      </c>
      <c r="L56" s="80">
        <v>0</v>
      </c>
      <c r="M56" s="68">
        <v>0</v>
      </c>
      <c r="N56" s="79">
        <v>0</v>
      </c>
      <c r="O56" s="106"/>
      <c r="R56" s="18"/>
      <c r="S56" s="18"/>
      <c r="T56" s="18"/>
      <c r="U56" s="18"/>
      <c r="V56" s="18"/>
      <c r="W56" s="18"/>
      <c r="X56" s="18"/>
    </row>
    <row r="57" spans="1:24" ht="19.149999999999999" customHeight="1" x14ac:dyDescent="0.25">
      <c r="A57" s="89"/>
      <c r="B57" s="92"/>
      <c r="C57" s="92"/>
      <c r="D57" s="92"/>
      <c r="E57" s="20" t="s">
        <v>10</v>
      </c>
      <c r="F57" s="109"/>
      <c r="G57" s="110"/>
      <c r="H57" s="110"/>
      <c r="I57" s="110"/>
      <c r="J57" s="110"/>
      <c r="K57" s="110"/>
      <c r="L57" s="110"/>
      <c r="M57" s="110"/>
      <c r="N57" s="111"/>
      <c r="O57" s="107"/>
      <c r="R57" s="18"/>
      <c r="S57" s="18"/>
      <c r="T57" s="18"/>
      <c r="U57" s="18"/>
      <c r="V57" s="18"/>
      <c r="W57" s="18"/>
      <c r="X57" s="72"/>
    </row>
    <row r="58" spans="1:24" ht="36.75" customHeight="1" x14ac:dyDescent="0.25">
      <c r="A58" s="89"/>
      <c r="B58" s="92"/>
      <c r="C58" s="92"/>
      <c r="D58" s="92"/>
      <c r="E58" s="36" t="s">
        <v>11</v>
      </c>
      <c r="F58" s="54"/>
      <c r="G58" s="51"/>
      <c r="H58" s="51"/>
      <c r="I58" s="51"/>
      <c r="J58" s="51"/>
      <c r="K58" s="51"/>
      <c r="L58" s="51"/>
      <c r="M58" s="51"/>
      <c r="N58" s="51"/>
      <c r="O58" s="107"/>
      <c r="R58" s="18"/>
      <c r="S58" s="18"/>
      <c r="T58" s="18"/>
      <c r="U58" s="18"/>
      <c r="V58" s="18"/>
      <c r="W58" s="18"/>
      <c r="X58" s="18"/>
    </row>
    <row r="59" spans="1:24" ht="31.5" x14ac:dyDescent="0.25">
      <c r="A59" s="89"/>
      <c r="B59" s="92"/>
      <c r="C59" s="92"/>
      <c r="D59" s="92"/>
      <c r="E59" s="37" t="s">
        <v>12</v>
      </c>
      <c r="F59" s="54"/>
      <c r="G59" s="51"/>
      <c r="H59" s="51"/>
      <c r="I59" s="51"/>
      <c r="J59" s="51"/>
      <c r="K59" s="51"/>
      <c r="L59" s="51"/>
      <c r="M59" s="51"/>
      <c r="N59" s="51"/>
      <c r="O59" s="107"/>
      <c r="R59" s="18"/>
      <c r="S59" s="18"/>
      <c r="T59" s="18"/>
      <c r="U59" s="18"/>
      <c r="V59" s="18"/>
      <c r="W59" s="18"/>
      <c r="X59" s="18"/>
    </row>
    <row r="60" spans="1:24" ht="53.25" customHeight="1" x14ac:dyDescent="0.25">
      <c r="A60" s="89"/>
      <c r="B60" s="92"/>
      <c r="C60" s="92"/>
      <c r="D60" s="92"/>
      <c r="E60" s="38" t="s">
        <v>13</v>
      </c>
      <c r="F60" s="54"/>
      <c r="G60" s="51"/>
      <c r="H60" s="51"/>
      <c r="I60" s="51"/>
      <c r="J60" s="51"/>
      <c r="K60" s="51"/>
      <c r="L60" s="51"/>
      <c r="M60" s="51"/>
      <c r="N60" s="51"/>
      <c r="O60" s="107"/>
      <c r="R60" s="18"/>
      <c r="S60" s="18"/>
      <c r="T60" s="18"/>
      <c r="U60" s="18"/>
      <c r="V60" s="18"/>
      <c r="W60" s="18"/>
      <c r="X60" s="18"/>
    </row>
    <row r="61" spans="1:24" ht="38.25" customHeight="1" x14ac:dyDescent="0.25">
      <c r="A61" s="89"/>
      <c r="B61" s="92"/>
      <c r="C61" s="92"/>
      <c r="D61" s="92"/>
      <c r="E61" s="36" t="s">
        <v>14</v>
      </c>
      <c r="F61" s="54">
        <v>142.35327000000001</v>
      </c>
      <c r="G61" s="50">
        <v>16.353570000000001</v>
      </c>
      <c r="H61" s="51">
        <f>G61/F61*100</f>
        <v>11.488018504948991</v>
      </c>
      <c r="I61" s="50">
        <f>41+G61</f>
        <v>57.353570000000005</v>
      </c>
      <c r="J61" s="51">
        <f>I61/F61*100</f>
        <v>40.289604868226775</v>
      </c>
      <c r="K61" s="51">
        <v>0</v>
      </c>
      <c r="L61" s="59">
        <v>0</v>
      </c>
      <c r="M61" s="70">
        <v>0</v>
      </c>
      <c r="N61" s="51">
        <v>0</v>
      </c>
      <c r="O61" s="107"/>
      <c r="R61" s="18"/>
      <c r="S61" s="72"/>
      <c r="T61" s="18"/>
      <c r="U61" s="18"/>
      <c r="V61" s="18"/>
      <c r="W61" s="18"/>
      <c r="X61" s="18"/>
    </row>
    <row r="62" spans="1:24" ht="36.75" customHeight="1" x14ac:dyDescent="0.25">
      <c r="A62" s="90"/>
      <c r="B62" s="93"/>
      <c r="C62" s="93"/>
      <c r="D62" s="93"/>
      <c r="E62" s="38" t="s">
        <v>15</v>
      </c>
      <c r="F62" s="54"/>
      <c r="G62" s="51"/>
      <c r="H62" s="51"/>
      <c r="I62" s="51"/>
      <c r="J62" s="51"/>
      <c r="K62" s="51"/>
      <c r="L62" s="51"/>
      <c r="M62" s="51"/>
      <c r="N62" s="51"/>
      <c r="O62" s="108"/>
      <c r="R62" s="18"/>
      <c r="S62" s="18"/>
      <c r="T62" s="18"/>
      <c r="U62" s="18"/>
      <c r="V62" s="18"/>
      <c r="W62" s="18"/>
      <c r="X62" s="18"/>
    </row>
    <row r="63" spans="1:24" ht="28.5" customHeight="1" x14ac:dyDescent="0.25">
      <c r="A63" s="158" t="s">
        <v>74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60"/>
      <c r="R63" s="18"/>
      <c r="S63" s="18"/>
      <c r="T63" s="18"/>
      <c r="U63" s="18"/>
      <c r="V63" s="18"/>
      <c r="W63" s="18"/>
      <c r="X63" s="18"/>
    </row>
    <row r="64" spans="1:24" ht="22.15" customHeight="1" x14ac:dyDescent="0.25">
      <c r="A64" s="88" t="s">
        <v>47</v>
      </c>
      <c r="B64" s="91" t="s">
        <v>66</v>
      </c>
      <c r="C64" s="91" t="s">
        <v>23</v>
      </c>
      <c r="D64" s="91" t="s">
        <v>23</v>
      </c>
      <c r="E64" s="35" t="s">
        <v>9</v>
      </c>
      <c r="F64" s="57">
        <f>SUM(F65:F70)</f>
        <v>80</v>
      </c>
      <c r="G64" s="57">
        <f t="shared" ref="G64:I64" si="6">G66+G67+G68+G69+G70</f>
        <v>10.749269999999999</v>
      </c>
      <c r="H64" s="64">
        <f t="shared" si="6"/>
        <v>13.4365875</v>
      </c>
      <c r="I64" s="57">
        <f t="shared" si="6"/>
        <v>25.30171</v>
      </c>
      <c r="J64" s="50">
        <f>I64/F64*100</f>
        <v>31.627137500000003</v>
      </c>
      <c r="K64" s="57">
        <v>0</v>
      </c>
      <c r="L64" s="64">
        <v>0</v>
      </c>
      <c r="M64" s="68">
        <f t="shared" ref="M64" si="7">M66+M67+M68+M69+M70</f>
        <v>0</v>
      </c>
      <c r="N64" s="63">
        <v>0</v>
      </c>
      <c r="O64" s="106"/>
      <c r="R64" s="18"/>
      <c r="S64" s="18"/>
      <c r="T64" s="18"/>
      <c r="U64" s="18"/>
      <c r="V64" s="18"/>
      <c r="W64" s="18"/>
      <c r="X64" s="18"/>
    </row>
    <row r="65" spans="1:24" ht="19.149999999999999" customHeight="1" x14ac:dyDescent="0.25">
      <c r="A65" s="89"/>
      <c r="B65" s="92"/>
      <c r="C65" s="92"/>
      <c r="D65" s="92"/>
      <c r="E65" s="20" t="s">
        <v>10</v>
      </c>
      <c r="F65" s="103"/>
      <c r="G65" s="104"/>
      <c r="H65" s="104"/>
      <c r="I65" s="104"/>
      <c r="J65" s="104"/>
      <c r="K65" s="104"/>
      <c r="L65" s="104"/>
      <c r="M65" s="104"/>
      <c r="N65" s="105"/>
      <c r="O65" s="107"/>
      <c r="R65" s="18"/>
      <c r="S65" s="18"/>
      <c r="T65" s="18"/>
      <c r="U65" s="73"/>
      <c r="V65" s="18"/>
      <c r="W65" s="18"/>
      <c r="X65" s="18"/>
    </row>
    <row r="66" spans="1:24" ht="42.75" customHeight="1" x14ac:dyDescent="0.25">
      <c r="A66" s="89"/>
      <c r="B66" s="92"/>
      <c r="C66" s="92"/>
      <c r="D66" s="92"/>
      <c r="E66" s="36" t="s">
        <v>11</v>
      </c>
      <c r="F66" s="57"/>
      <c r="G66" s="51"/>
      <c r="H66" s="51"/>
      <c r="I66" s="51"/>
      <c r="J66" s="51"/>
      <c r="K66" s="51"/>
      <c r="L66" s="51"/>
      <c r="M66" s="51"/>
      <c r="N66" s="51"/>
      <c r="O66" s="107"/>
      <c r="R66" s="18"/>
      <c r="S66" s="18"/>
      <c r="T66" s="18"/>
      <c r="U66" s="18"/>
      <c r="V66" s="18"/>
      <c r="W66" s="18"/>
      <c r="X66" s="18"/>
    </row>
    <row r="67" spans="1:24" ht="31.5" x14ac:dyDescent="0.25">
      <c r="A67" s="89"/>
      <c r="B67" s="92"/>
      <c r="C67" s="92"/>
      <c r="D67" s="92"/>
      <c r="E67" s="37" t="s">
        <v>12</v>
      </c>
      <c r="F67" s="54">
        <v>0</v>
      </c>
      <c r="G67" s="50">
        <v>0</v>
      </c>
      <c r="H67" s="50">
        <v>0</v>
      </c>
      <c r="I67" s="50">
        <v>0</v>
      </c>
      <c r="J67" s="50">
        <v>0</v>
      </c>
      <c r="K67" s="51">
        <v>0</v>
      </c>
      <c r="L67" s="59">
        <v>0</v>
      </c>
      <c r="M67" s="51">
        <v>0</v>
      </c>
      <c r="N67" s="51">
        <v>0</v>
      </c>
      <c r="O67" s="107"/>
      <c r="R67" s="18"/>
      <c r="S67" s="18"/>
      <c r="T67" s="18"/>
      <c r="U67" s="18"/>
      <c r="V67" s="18"/>
      <c r="W67" s="18"/>
      <c r="X67" s="18"/>
    </row>
    <row r="68" spans="1:24" ht="48" customHeight="1" x14ac:dyDescent="0.25">
      <c r="A68" s="89"/>
      <c r="B68" s="92"/>
      <c r="C68" s="92"/>
      <c r="D68" s="92"/>
      <c r="E68" s="38" t="s">
        <v>13</v>
      </c>
      <c r="F68" s="54"/>
      <c r="G68" s="51"/>
      <c r="H68" s="51"/>
      <c r="I68" s="51"/>
      <c r="J68" s="51"/>
      <c r="K68" s="51"/>
      <c r="L68" s="51"/>
      <c r="M68" s="51"/>
      <c r="N68" s="51"/>
      <c r="O68" s="107"/>
      <c r="R68" s="18"/>
      <c r="S68" s="73"/>
      <c r="T68" s="18"/>
      <c r="U68" s="18"/>
      <c r="V68" s="18"/>
      <c r="W68" s="18"/>
      <c r="X68" s="18"/>
    </row>
    <row r="69" spans="1:24" ht="48.75" customHeight="1" x14ac:dyDescent="0.25">
      <c r="A69" s="89"/>
      <c r="B69" s="92"/>
      <c r="C69" s="92"/>
      <c r="D69" s="92"/>
      <c r="E69" s="36" t="s">
        <v>14</v>
      </c>
      <c r="F69" s="54">
        <v>80</v>
      </c>
      <c r="G69" s="50">
        <v>10.749269999999999</v>
      </c>
      <c r="H69" s="50">
        <f>G69/F69*100</f>
        <v>13.4365875</v>
      </c>
      <c r="I69" s="50">
        <f>G69+14.55244</f>
        <v>25.30171</v>
      </c>
      <c r="J69" s="50">
        <f>I69/F69*100</f>
        <v>31.627137500000003</v>
      </c>
      <c r="K69" s="51">
        <v>0</v>
      </c>
      <c r="L69" s="59">
        <v>0</v>
      </c>
      <c r="M69" s="51">
        <v>0</v>
      </c>
      <c r="N69" s="51">
        <v>0</v>
      </c>
      <c r="O69" s="107"/>
      <c r="R69" s="18"/>
      <c r="S69" s="18"/>
      <c r="T69" s="18"/>
      <c r="U69" s="18"/>
      <c r="V69" s="18"/>
      <c r="W69" s="18"/>
      <c r="X69" s="18"/>
    </row>
    <row r="70" spans="1:24" ht="57.75" customHeight="1" x14ac:dyDescent="0.25">
      <c r="A70" s="90"/>
      <c r="B70" s="93"/>
      <c r="C70" s="93"/>
      <c r="D70" s="93"/>
      <c r="E70" s="38" t="s">
        <v>15</v>
      </c>
      <c r="F70" s="57"/>
      <c r="G70" s="51"/>
      <c r="H70" s="51"/>
      <c r="I70" s="51"/>
      <c r="J70" s="51"/>
      <c r="K70" s="51"/>
      <c r="L70" s="51"/>
      <c r="M70" s="51"/>
      <c r="N70" s="51"/>
      <c r="O70" s="108"/>
      <c r="R70" s="18"/>
      <c r="S70" s="18"/>
      <c r="T70" s="18"/>
      <c r="U70" s="18"/>
      <c r="V70" s="18"/>
      <c r="W70" s="18"/>
      <c r="X70" s="18"/>
    </row>
    <row r="71" spans="1:24" ht="28.5" customHeight="1" x14ac:dyDescent="0.25">
      <c r="A71" s="155" t="s">
        <v>68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7"/>
    </row>
    <row r="72" spans="1:24" ht="27" customHeight="1" x14ac:dyDescent="0.25">
      <c r="A72" s="88" t="s">
        <v>48</v>
      </c>
      <c r="B72" s="91" t="s">
        <v>56</v>
      </c>
      <c r="C72" s="91" t="s">
        <v>75</v>
      </c>
      <c r="D72" s="96" t="s">
        <v>22</v>
      </c>
      <c r="E72" s="19" t="s">
        <v>9</v>
      </c>
      <c r="F72" s="54">
        <f>SUM(F73:F78)</f>
        <v>150</v>
      </c>
      <c r="G72" s="75">
        <f>G74+G75+G76+G77+G78</f>
        <v>0</v>
      </c>
      <c r="H72" s="75">
        <f>H74+H75+H76+H77+H78</f>
        <v>0</v>
      </c>
      <c r="I72" s="75">
        <v>0</v>
      </c>
      <c r="J72" s="75">
        <v>0</v>
      </c>
      <c r="K72" s="75">
        <v>0</v>
      </c>
      <c r="L72" s="75">
        <v>0</v>
      </c>
      <c r="M72" s="68">
        <v>0</v>
      </c>
      <c r="N72" s="75">
        <f>M72/F72*100</f>
        <v>0</v>
      </c>
      <c r="O72" s="106"/>
    </row>
    <row r="73" spans="1:24" ht="16.149999999999999" customHeight="1" x14ac:dyDescent="0.25">
      <c r="A73" s="89"/>
      <c r="B73" s="92"/>
      <c r="C73" s="92"/>
      <c r="D73" s="97"/>
      <c r="E73" s="20" t="s">
        <v>10</v>
      </c>
      <c r="F73" s="116"/>
      <c r="G73" s="117"/>
      <c r="H73" s="117"/>
      <c r="I73" s="117"/>
      <c r="J73" s="117"/>
      <c r="K73" s="117"/>
      <c r="L73" s="117"/>
      <c r="M73" s="117"/>
      <c r="N73" s="118"/>
      <c r="O73" s="107"/>
    </row>
    <row r="74" spans="1:24" ht="44.25" customHeight="1" x14ac:dyDescent="0.25">
      <c r="A74" s="89"/>
      <c r="B74" s="92"/>
      <c r="C74" s="92"/>
      <c r="D74" s="97"/>
      <c r="E74" s="21" t="s">
        <v>11</v>
      </c>
      <c r="F74" s="52"/>
      <c r="G74" s="53"/>
      <c r="H74" s="53"/>
      <c r="I74" s="53"/>
      <c r="J74" s="53"/>
      <c r="K74" s="53"/>
      <c r="L74" s="53"/>
      <c r="M74" s="53"/>
      <c r="N74" s="53"/>
      <c r="O74" s="107"/>
    </row>
    <row r="75" spans="1:24" ht="57" customHeight="1" x14ac:dyDescent="0.25">
      <c r="A75" s="89"/>
      <c r="B75" s="92"/>
      <c r="C75" s="92"/>
      <c r="D75" s="97"/>
      <c r="E75" s="22" t="s">
        <v>12</v>
      </c>
      <c r="F75" s="52">
        <v>120</v>
      </c>
      <c r="G75" s="53">
        <v>0</v>
      </c>
      <c r="H75" s="53">
        <f>G75/F75*100</f>
        <v>0</v>
      </c>
      <c r="I75" s="53">
        <v>0</v>
      </c>
      <c r="J75" s="53">
        <v>0</v>
      </c>
      <c r="K75" s="53">
        <v>0</v>
      </c>
      <c r="L75" s="53">
        <v>0</v>
      </c>
      <c r="M75" s="75">
        <v>0</v>
      </c>
      <c r="N75" s="75">
        <f>M75/F75*100</f>
        <v>0</v>
      </c>
      <c r="O75" s="107"/>
    </row>
    <row r="76" spans="1:24" ht="56.25" customHeight="1" x14ac:dyDescent="0.25">
      <c r="A76" s="89"/>
      <c r="B76" s="92"/>
      <c r="C76" s="92"/>
      <c r="D76" s="97"/>
      <c r="E76" s="23" t="s">
        <v>13</v>
      </c>
      <c r="F76" s="52"/>
      <c r="G76" s="53"/>
      <c r="H76" s="53"/>
      <c r="I76" s="53"/>
      <c r="J76" s="53"/>
      <c r="K76" s="53"/>
      <c r="L76" s="53"/>
      <c r="M76" s="53"/>
      <c r="N76" s="53"/>
      <c r="O76" s="107"/>
    </row>
    <row r="77" spans="1:24" ht="44.25" customHeight="1" x14ac:dyDescent="0.25">
      <c r="A77" s="89"/>
      <c r="B77" s="92"/>
      <c r="C77" s="92"/>
      <c r="D77" s="97"/>
      <c r="E77" s="21" t="s">
        <v>14</v>
      </c>
      <c r="F77" s="52">
        <v>30</v>
      </c>
      <c r="G77" s="53">
        <v>0</v>
      </c>
      <c r="H77" s="53">
        <f>G77/F77*100</f>
        <v>0</v>
      </c>
      <c r="I77" s="53">
        <v>0</v>
      </c>
      <c r="J77" s="53">
        <v>0</v>
      </c>
      <c r="K77" s="53">
        <v>0</v>
      </c>
      <c r="L77" s="53">
        <v>0</v>
      </c>
      <c r="M77" s="75">
        <v>0</v>
      </c>
      <c r="N77" s="75">
        <f>M77/F77*100</f>
        <v>0</v>
      </c>
      <c r="O77" s="107"/>
    </row>
    <row r="78" spans="1:24" ht="50.45" customHeight="1" x14ac:dyDescent="0.25">
      <c r="A78" s="90"/>
      <c r="B78" s="93"/>
      <c r="C78" s="93"/>
      <c r="D78" s="98"/>
      <c r="E78" s="23" t="s">
        <v>15</v>
      </c>
      <c r="F78" s="50"/>
      <c r="G78" s="51"/>
      <c r="H78" s="51"/>
      <c r="I78" s="51"/>
      <c r="J78" s="51"/>
      <c r="K78" s="51"/>
      <c r="L78" s="51"/>
      <c r="M78" s="51"/>
      <c r="N78" s="51"/>
      <c r="O78" s="108"/>
    </row>
    <row r="79" spans="1:24" ht="20.25" customHeight="1" x14ac:dyDescent="0.25">
      <c r="A79" s="158" t="s">
        <v>67</v>
      </c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74"/>
    </row>
    <row r="80" spans="1:24" ht="48" customHeight="1" x14ac:dyDescent="0.25">
      <c r="A80" s="88" t="s">
        <v>52</v>
      </c>
      <c r="B80" s="91" t="s">
        <v>57</v>
      </c>
      <c r="C80" s="91" t="s">
        <v>75</v>
      </c>
      <c r="D80" s="96"/>
      <c r="E80" s="19" t="s">
        <v>9</v>
      </c>
      <c r="F80" s="75">
        <f>F85+F83</f>
        <v>99.25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68">
        <v>0</v>
      </c>
      <c r="N80" s="75">
        <v>0</v>
      </c>
      <c r="O80" s="106"/>
    </row>
    <row r="81" spans="1:15" ht="18.75" x14ac:dyDescent="0.25">
      <c r="A81" s="89"/>
      <c r="B81" s="92"/>
      <c r="C81" s="92"/>
      <c r="D81" s="97"/>
      <c r="E81" s="20" t="s">
        <v>10</v>
      </c>
      <c r="F81" s="116"/>
      <c r="G81" s="117"/>
      <c r="H81" s="117"/>
      <c r="I81" s="117"/>
      <c r="J81" s="117"/>
      <c r="K81" s="117"/>
      <c r="L81" s="117"/>
      <c r="M81" s="117"/>
      <c r="N81" s="118"/>
      <c r="O81" s="107"/>
    </row>
    <row r="82" spans="1:15" ht="31.5" x14ac:dyDescent="0.25">
      <c r="A82" s="89"/>
      <c r="B82" s="92"/>
      <c r="C82" s="92"/>
      <c r="D82" s="97"/>
      <c r="E82" s="21" t="s">
        <v>11</v>
      </c>
      <c r="F82" s="52"/>
      <c r="G82" s="53"/>
      <c r="H82" s="53"/>
      <c r="I82" s="53"/>
      <c r="J82" s="53"/>
      <c r="K82" s="53"/>
      <c r="L82" s="53"/>
      <c r="M82" s="53"/>
      <c r="N82" s="53"/>
      <c r="O82" s="107"/>
    </row>
    <row r="83" spans="1:15" ht="31.5" x14ac:dyDescent="0.25">
      <c r="A83" s="89"/>
      <c r="B83" s="92"/>
      <c r="C83" s="92"/>
      <c r="D83" s="97"/>
      <c r="E83" s="22" t="s">
        <v>12</v>
      </c>
      <c r="F83" s="52">
        <v>79.400000000000006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66">
        <v>0</v>
      </c>
      <c r="N83" s="66">
        <v>0</v>
      </c>
      <c r="O83" s="107"/>
    </row>
    <row r="84" spans="1:15" ht="47.25" x14ac:dyDescent="0.25">
      <c r="A84" s="89"/>
      <c r="B84" s="92"/>
      <c r="C84" s="92"/>
      <c r="D84" s="97"/>
      <c r="E84" s="23" t="s">
        <v>13</v>
      </c>
      <c r="F84" s="52"/>
      <c r="G84" s="53"/>
      <c r="H84" s="53"/>
      <c r="I84" s="53"/>
      <c r="J84" s="53"/>
      <c r="K84" s="53"/>
      <c r="L84" s="53"/>
      <c r="M84" s="53"/>
      <c r="N84" s="53"/>
      <c r="O84" s="107"/>
    </row>
    <row r="85" spans="1:15" ht="33" customHeight="1" x14ac:dyDescent="0.25">
      <c r="A85" s="89"/>
      <c r="B85" s="92"/>
      <c r="C85" s="92"/>
      <c r="D85" s="97"/>
      <c r="E85" s="21" t="s">
        <v>14</v>
      </c>
      <c r="F85" s="52">
        <v>19.850000000000001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66">
        <v>0</v>
      </c>
      <c r="N85" s="66">
        <v>0</v>
      </c>
      <c r="O85" s="107"/>
    </row>
    <row r="86" spans="1:15" ht="35.25" customHeight="1" x14ac:dyDescent="0.25">
      <c r="A86" s="90"/>
      <c r="B86" s="93"/>
      <c r="C86" s="93"/>
      <c r="D86" s="98"/>
      <c r="E86" s="23" t="s">
        <v>15</v>
      </c>
      <c r="F86" s="50"/>
      <c r="G86" s="51"/>
      <c r="H86" s="51"/>
      <c r="I86" s="51"/>
      <c r="J86" s="51"/>
      <c r="K86" s="51"/>
      <c r="L86" s="51"/>
      <c r="M86" s="51"/>
      <c r="N86" s="51"/>
      <c r="O86" s="108"/>
    </row>
    <row r="87" spans="1:15" ht="21" customHeight="1" x14ac:dyDescent="0.25">
      <c r="A87" s="155" t="s">
        <v>67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7"/>
    </row>
    <row r="88" spans="1:15" ht="18" customHeight="1" x14ac:dyDescent="0.25">
      <c r="A88" s="88" t="s">
        <v>53</v>
      </c>
      <c r="B88" s="91" t="s">
        <v>58</v>
      </c>
      <c r="C88" s="91" t="s">
        <v>79</v>
      </c>
      <c r="D88" s="91" t="s">
        <v>81</v>
      </c>
      <c r="E88" s="19" t="s">
        <v>9</v>
      </c>
      <c r="F88" s="75">
        <f>F93+F91</f>
        <v>200</v>
      </c>
      <c r="G88" s="75">
        <v>0</v>
      </c>
      <c r="H88" s="75">
        <v>0</v>
      </c>
      <c r="I88" s="52">
        <v>29.51</v>
      </c>
      <c r="J88" s="53">
        <f>I88/F88*100</f>
        <v>14.755000000000001</v>
      </c>
      <c r="K88" s="75">
        <v>0</v>
      </c>
      <c r="L88" s="75">
        <v>0</v>
      </c>
      <c r="M88" s="68">
        <v>0</v>
      </c>
      <c r="N88" s="75">
        <v>0</v>
      </c>
      <c r="O88" s="106"/>
    </row>
    <row r="89" spans="1:15" ht="18" customHeight="1" x14ac:dyDescent="0.25">
      <c r="A89" s="89"/>
      <c r="B89" s="92"/>
      <c r="C89" s="92"/>
      <c r="D89" s="92"/>
      <c r="E89" s="20" t="s">
        <v>10</v>
      </c>
      <c r="F89" s="116"/>
      <c r="G89" s="117"/>
      <c r="H89" s="117"/>
      <c r="I89" s="117"/>
      <c r="J89" s="117"/>
      <c r="K89" s="117"/>
      <c r="L89" s="117"/>
      <c r="M89" s="117"/>
      <c r="N89" s="118"/>
      <c r="O89" s="107"/>
    </row>
    <row r="90" spans="1:15" ht="32.25" customHeight="1" x14ac:dyDescent="0.25">
      <c r="A90" s="89"/>
      <c r="B90" s="92"/>
      <c r="C90" s="92"/>
      <c r="D90" s="92"/>
      <c r="E90" s="21" t="s">
        <v>11</v>
      </c>
      <c r="F90" s="52"/>
      <c r="G90" s="53"/>
      <c r="H90" s="53"/>
      <c r="I90" s="53"/>
      <c r="J90" s="53"/>
      <c r="K90" s="53"/>
      <c r="L90" s="53"/>
      <c r="M90" s="53"/>
      <c r="N90" s="53"/>
      <c r="O90" s="107"/>
    </row>
    <row r="91" spans="1:15" ht="35.25" customHeight="1" x14ac:dyDescent="0.25">
      <c r="A91" s="89"/>
      <c r="B91" s="92"/>
      <c r="C91" s="92"/>
      <c r="D91" s="92"/>
      <c r="E91" s="22" t="s">
        <v>12</v>
      </c>
      <c r="F91" s="52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66">
        <v>0</v>
      </c>
      <c r="N91" s="66">
        <v>0</v>
      </c>
      <c r="O91" s="107"/>
    </row>
    <row r="92" spans="1:15" ht="46.5" customHeight="1" x14ac:dyDescent="0.25">
      <c r="A92" s="89"/>
      <c r="B92" s="92"/>
      <c r="C92" s="92"/>
      <c r="D92" s="92"/>
      <c r="E92" s="23" t="s">
        <v>13</v>
      </c>
      <c r="F92" s="52"/>
      <c r="G92" s="53"/>
      <c r="H92" s="53"/>
      <c r="I92" s="53"/>
      <c r="J92" s="53"/>
      <c r="K92" s="53"/>
      <c r="L92" s="53"/>
      <c r="M92" s="53"/>
      <c r="N92" s="53"/>
      <c r="O92" s="107"/>
    </row>
    <row r="93" spans="1:15" ht="18" customHeight="1" x14ac:dyDescent="0.25">
      <c r="A93" s="89"/>
      <c r="B93" s="92"/>
      <c r="C93" s="92"/>
      <c r="D93" s="92"/>
      <c r="E93" s="21" t="s">
        <v>14</v>
      </c>
      <c r="F93" s="52">
        <v>200</v>
      </c>
      <c r="G93" s="53">
        <v>0</v>
      </c>
      <c r="H93" s="53">
        <v>0</v>
      </c>
      <c r="I93" s="52">
        <v>29.51</v>
      </c>
      <c r="J93" s="53">
        <f>I93/F93*100</f>
        <v>14.755000000000001</v>
      </c>
      <c r="K93" s="53">
        <v>0</v>
      </c>
      <c r="L93" s="53">
        <v>0</v>
      </c>
      <c r="M93" s="66">
        <v>0</v>
      </c>
      <c r="N93" s="66">
        <v>0</v>
      </c>
      <c r="O93" s="107"/>
    </row>
    <row r="94" spans="1:15" ht="32.25" customHeight="1" x14ac:dyDescent="0.25">
      <c r="A94" s="90"/>
      <c r="B94" s="93"/>
      <c r="C94" s="93"/>
      <c r="D94" s="93"/>
      <c r="E94" s="23" t="s">
        <v>15</v>
      </c>
      <c r="F94" s="50"/>
      <c r="G94" s="51"/>
      <c r="H94" s="51"/>
      <c r="I94" s="51"/>
      <c r="J94" s="51"/>
      <c r="K94" s="51"/>
      <c r="L94" s="51"/>
      <c r="M94" s="51"/>
      <c r="N94" s="51"/>
      <c r="O94" s="108"/>
    </row>
    <row r="95" spans="1:15" ht="18" customHeight="1" x14ac:dyDescent="0.25">
      <c r="A95" s="155" t="s">
        <v>80</v>
      </c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7"/>
    </row>
    <row r="96" spans="1:15" ht="18.75" x14ac:dyDescent="0.25">
      <c r="A96" s="88" t="s">
        <v>59</v>
      </c>
      <c r="B96" s="91" t="s">
        <v>60</v>
      </c>
      <c r="C96" s="91" t="s">
        <v>23</v>
      </c>
      <c r="D96" s="91" t="s">
        <v>23</v>
      </c>
      <c r="E96" s="19" t="s">
        <v>9</v>
      </c>
      <c r="F96" s="75">
        <f>F101+F99</f>
        <v>456</v>
      </c>
      <c r="G96" s="75">
        <v>0</v>
      </c>
      <c r="H96" s="75">
        <v>0</v>
      </c>
      <c r="I96" s="52">
        <v>114</v>
      </c>
      <c r="J96" s="53">
        <f>I96/F96*100</f>
        <v>25</v>
      </c>
      <c r="K96" s="75">
        <v>0</v>
      </c>
      <c r="L96" s="75">
        <v>0</v>
      </c>
      <c r="M96" s="68">
        <v>0</v>
      </c>
      <c r="N96" s="75">
        <v>0</v>
      </c>
      <c r="O96" s="106"/>
    </row>
    <row r="97" spans="1:15" ht="18.75" x14ac:dyDescent="0.25">
      <c r="A97" s="89"/>
      <c r="B97" s="92"/>
      <c r="C97" s="92"/>
      <c r="D97" s="92"/>
      <c r="E97" s="20" t="s">
        <v>10</v>
      </c>
      <c r="F97" s="116"/>
      <c r="G97" s="117"/>
      <c r="H97" s="117"/>
      <c r="I97" s="117"/>
      <c r="J97" s="117"/>
      <c r="K97" s="117"/>
      <c r="L97" s="117"/>
      <c r="M97" s="117"/>
      <c r="N97" s="118"/>
      <c r="O97" s="107"/>
    </row>
    <row r="98" spans="1:15" ht="31.5" x14ac:dyDescent="0.25">
      <c r="A98" s="89"/>
      <c r="B98" s="92"/>
      <c r="C98" s="92"/>
      <c r="D98" s="92"/>
      <c r="E98" s="21" t="s">
        <v>11</v>
      </c>
      <c r="F98" s="52"/>
      <c r="G98" s="53"/>
      <c r="H98" s="53"/>
      <c r="I98" s="53"/>
      <c r="J98" s="53"/>
      <c r="K98" s="53"/>
      <c r="L98" s="53"/>
      <c r="M98" s="53"/>
      <c r="N98" s="53"/>
      <c r="O98" s="107"/>
    </row>
    <row r="99" spans="1:15" ht="31.5" x14ac:dyDescent="0.25">
      <c r="A99" s="89"/>
      <c r="B99" s="92"/>
      <c r="C99" s="92"/>
      <c r="D99" s="92"/>
      <c r="E99" s="22" t="s">
        <v>12</v>
      </c>
      <c r="F99" s="52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66">
        <v>0</v>
      </c>
      <c r="N99" s="66">
        <v>0</v>
      </c>
      <c r="O99" s="107"/>
    </row>
    <row r="100" spans="1:15" ht="47.25" x14ac:dyDescent="0.25">
      <c r="A100" s="89"/>
      <c r="B100" s="92"/>
      <c r="C100" s="92"/>
      <c r="D100" s="92"/>
      <c r="E100" s="23" t="s">
        <v>13</v>
      </c>
      <c r="F100" s="52"/>
      <c r="G100" s="53"/>
      <c r="H100" s="53"/>
      <c r="I100" s="53"/>
      <c r="J100" s="53"/>
      <c r="K100" s="53"/>
      <c r="L100" s="53"/>
      <c r="M100" s="53"/>
      <c r="N100" s="53"/>
      <c r="O100" s="107"/>
    </row>
    <row r="101" spans="1:15" ht="18.75" x14ac:dyDescent="0.25">
      <c r="A101" s="89"/>
      <c r="B101" s="92"/>
      <c r="C101" s="92"/>
      <c r="D101" s="92"/>
      <c r="E101" s="21" t="s">
        <v>14</v>
      </c>
      <c r="F101" s="52">
        <v>456</v>
      </c>
      <c r="G101" s="53">
        <v>0</v>
      </c>
      <c r="H101" s="53">
        <v>0</v>
      </c>
      <c r="I101" s="52">
        <v>114</v>
      </c>
      <c r="J101" s="53">
        <f>I101/F101*100</f>
        <v>25</v>
      </c>
      <c r="K101" s="53">
        <v>0</v>
      </c>
      <c r="L101" s="53">
        <v>0</v>
      </c>
      <c r="M101" s="66">
        <v>0</v>
      </c>
      <c r="N101" s="66">
        <v>0</v>
      </c>
      <c r="O101" s="107"/>
    </row>
    <row r="102" spans="1:15" ht="31.5" x14ac:dyDescent="0.25">
      <c r="A102" s="90"/>
      <c r="B102" s="93"/>
      <c r="C102" s="93"/>
      <c r="D102" s="93"/>
      <c r="E102" s="23" t="s">
        <v>15</v>
      </c>
      <c r="F102" s="50"/>
      <c r="G102" s="51"/>
      <c r="H102" s="51"/>
      <c r="I102" s="51"/>
      <c r="J102" s="51"/>
      <c r="K102" s="51"/>
      <c r="L102" s="51"/>
      <c r="M102" s="51"/>
      <c r="N102" s="51"/>
      <c r="O102" s="108"/>
    </row>
    <row r="103" spans="1:15" ht="21" customHeight="1" x14ac:dyDescent="0.25">
      <c r="A103" s="155" t="s">
        <v>69</v>
      </c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7"/>
    </row>
    <row r="104" spans="1:15" ht="31.5" customHeight="1" x14ac:dyDescent="0.3">
      <c r="A104" s="120" t="s">
        <v>16</v>
      </c>
      <c r="B104" s="121"/>
      <c r="C104" s="121"/>
      <c r="D104" s="122"/>
      <c r="E104" s="76" t="s">
        <v>17</v>
      </c>
      <c r="F104" s="78">
        <f>F16</f>
        <v>1226.175</v>
      </c>
      <c r="G104" s="78">
        <f>G16</f>
        <v>49.549269999999993</v>
      </c>
      <c r="H104" s="60">
        <f>G104/F104*100</f>
        <v>4.0409623422431542</v>
      </c>
      <c r="I104" s="78">
        <f>I16</f>
        <v>248.61171000000002</v>
      </c>
      <c r="J104" s="60">
        <f>I104/F104*100</f>
        <v>20.275385650498503</v>
      </c>
      <c r="K104" s="48">
        <v>0</v>
      </c>
      <c r="L104" s="60">
        <f>K104/F104*100</f>
        <v>0</v>
      </c>
      <c r="M104" s="69">
        <f>M16</f>
        <v>0</v>
      </c>
      <c r="N104" s="60">
        <f>M104/F104*100</f>
        <v>0</v>
      </c>
      <c r="O104" s="129"/>
    </row>
    <row r="105" spans="1:15" ht="18.75" x14ac:dyDescent="0.3">
      <c r="A105" s="123"/>
      <c r="B105" s="124"/>
      <c r="C105" s="124"/>
      <c r="D105" s="125"/>
      <c r="E105" s="24" t="s">
        <v>10</v>
      </c>
      <c r="F105" s="113"/>
      <c r="G105" s="114"/>
      <c r="H105" s="114"/>
      <c r="I105" s="114"/>
      <c r="J105" s="114"/>
      <c r="K105" s="114"/>
      <c r="L105" s="114"/>
      <c r="M105" s="114"/>
      <c r="N105" s="115"/>
      <c r="O105" s="130"/>
    </row>
    <row r="106" spans="1:15" ht="31.5" x14ac:dyDescent="0.3">
      <c r="A106" s="123"/>
      <c r="B106" s="124"/>
      <c r="C106" s="124"/>
      <c r="D106" s="125"/>
      <c r="E106" s="77" t="s">
        <v>11</v>
      </c>
      <c r="F106" s="49">
        <f>F18</f>
        <v>0</v>
      </c>
      <c r="G106" s="49">
        <f t="shared" ref="F106:M110" si="8">G18</f>
        <v>0</v>
      </c>
      <c r="H106" s="49"/>
      <c r="I106" s="49">
        <f t="shared" si="8"/>
        <v>0</v>
      </c>
      <c r="J106" s="49"/>
      <c r="K106" s="49">
        <f t="shared" si="8"/>
        <v>0</v>
      </c>
      <c r="L106" s="49"/>
      <c r="M106" s="49">
        <f t="shared" si="8"/>
        <v>0</v>
      </c>
      <c r="N106" s="49"/>
      <c r="O106" s="130"/>
    </row>
    <row r="107" spans="1:15" ht="31.5" x14ac:dyDescent="0.3">
      <c r="A107" s="123"/>
      <c r="B107" s="124"/>
      <c r="C107" s="124"/>
      <c r="D107" s="125"/>
      <c r="E107" s="58" t="s">
        <v>12</v>
      </c>
      <c r="F107" s="48">
        <f>F19</f>
        <v>268.39999999999998</v>
      </c>
      <c r="G107" s="48">
        <f>G19</f>
        <v>0</v>
      </c>
      <c r="H107" s="61">
        <f>G107/F107*100</f>
        <v>0</v>
      </c>
      <c r="I107" s="49">
        <v>0</v>
      </c>
      <c r="J107" s="67">
        <v>0</v>
      </c>
      <c r="K107" s="49">
        <v>0</v>
      </c>
      <c r="L107" s="67">
        <v>0</v>
      </c>
      <c r="M107" s="49">
        <v>0</v>
      </c>
      <c r="N107" s="61">
        <f>M107/F107*100</f>
        <v>0</v>
      </c>
      <c r="O107" s="130"/>
    </row>
    <row r="108" spans="1:15" ht="47.25" x14ac:dyDescent="0.3">
      <c r="A108" s="123"/>
      <c r="B108" s="124"/>
      <c r="C108" s="124"/>
      <c r="D108" s="125"/>
      <c r="E108" s="58" t="s">
        <v>13</v>
      </c>
      <c r="F108" s="49">
        <f t="shared" si="8"/>
        <v>0</v>
      </c>
      <c r="G108" s="49">
        <f t="shared" si="8"/>
        <v>0</v>
      </c>
      <c r="H108" s="49"/>
      <c r="I108" s="49">
        <f t="shared" si="8"/>
        <v>0</v>
      </c>
      <c r="J108" s="49"/>
      <c r="K108" s="49">
        <f t="shared" si="8"/>
        <v>0</v>
      </c>
      <c r="L108" s="49"/>
      <c r="M108" s="49">
        <v>0</v>
      </c>
      <c r="N108" s="49"/>
      <c r="O108" s="130"/>
    </row>
    <row r="109" spans="1:15" ht="18.75" x14ac:dyDescent="0.3">
      <c r="A109" s="123"/>
      <c r="B109" s="124"/>
      <c r="C109" s="124"/>
      <c r="D109" s="125"/>
      <c r="E109" s="77" t="s">
        <v>14</v>
      </c>
      <c r="F109" s="48">
        <f>F21</f>
        <v>957.77500000000009</v>
      </c>
      <c r="G109" s="48">
        <f t="shared" si="8"/>
        <v>49.549269999999993</v>
      </c>
      <c r="H109" s="61">
        <f>G109/F109*100</f>
        <v>5.1733726605935626</v>
      </c>
      <c r="I109" s="48">
        <f t="shared" si="8"/>
        <v>248.61171000000002</v>
      </c>
      <c r="J109" s="61">
        <f>I109/F109*100</f>
        <v>25.957214377071857</v>
      </c>
      <c r="K109" s="49">
        <v>0</v>
      </c>
      <c r="L109" s="61">
        <f>K109/F109*100</f>
        <v>0</v>
      </c>
      <c r="M109" s="49">
        <v>0</v>
      </c>
      <c r="N109" s="61">
        <f>M109/F109*100</f>
        <v>0</v>
      </c>
      <c r="O109" s="130"/>
    </row>
    <row r="110" spans="1:15" ht="31.5" x14ac:dyDescent="0.3">
      <c r="A110" s="126"/>
      <c r="B110" s="127"/>
      <c r="C110" s="127"/>
      <c r="D110" s="128"/>
      <c r="E110" s="58" t="s">
        <v>15</v>
      </c>
      <c r="F110" s="49">
        <f t="shared" si="8"/>
        <v>0</v>
      </c>
      <c r="G110" s="49">
        <f t="shared" si="8"/>
        <v>0</v>
      </c>
      <c r="H110" s="49"/>
      <c r="I110" s="49">
        <f t="shared" si="8"/>
        <v>0</v>
      </c>
      <c r="J110" s="49"/>
      <c r="K110" s="49">
        <f t="shared" si="8"/>
        <v>0</v>
      </c>
      <c r="L110" s="49"/>
      <c r="M110" s="49">
        <f t="shared" si="8"/>
        <v>0</v>
      </c>
      <c r="N110" s="49"/>
      <c r="O110" s="131"/>
    </row>
    <row r="111" spans="1:15" x14ac:dyDescent="0.25">
      <c r="A111" s="25"/>
      <c r="B111" s="25"/>
      <c r="C111" s="25"/>
      <c r="D111" s="25"/>
      <c r="E111" s="25"/>
      <c r="F111" s="44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5">
      <c r="A112" s="25"/>
      <c r="B112" s="25"/>
      <c r="C112" s="25"/>
      <c r="D112" s="25"/>
      <c r="E112" s="25"/>
      <c r="F112" s="44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ht="31.5" x14ac:dyDescent="0.25">
      <c r="A113" s="25"/>
      <c r="B113" s="164" t="s">
        <v>18</v>
      </c>
      <c r="C113" s="26"/>
      <c r="D113" s="27"/>
      <c r="E113" s="28"/>
      <c r="F113" s="4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5">
      <c r="A114" s="25"/>
      <c r="C114" s="29" t="s">
        <v>87</v>
      </c>
      <c r="D114" s="29"/>
      <c r="E114" s="29"/>
      <c r="F114" s="1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5">
      <c r="A115" s="25"/>
      <c r="B115" s="163" t="s">
        <v>24</v>
      </c>
      <c r="C115" s="163"/>
      <c r="D115" s="163"/>
      <c r="E115" s="163"/>
      <c r="F115" s="163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5"/>
      <c r="B116" s="5" t="s">
        <v>25</v>
      </c>
      <c r="C116" s="29"/>
      <c r="D116" s="29"/>
      <c r="E116" s="29"/>
      <c r="F116" s="46"/>
      <c r="G116" s="30"/>
      <c r="H116" s="30"/>
      <c r="I116" s="30"/>
      <c r="J116" s="25"/>
      <c r="K116" s="25"/>
      <c r="L116" s="25"/>
      <c r="M116" s="25"/>
      <c r="N116" s="25"/>
      <c r="O116" s="25"/>
    </row>
    <row r="117" spans="1:15" x14ac:dyDescent="0.25">
      <c r="A117" s="25"/>
      <c r="B117" s="29" t="s">
        <v>51</v>
      </c>
      <c r="C117" s="112" t="s">
        <v>34</v>
      </c>
      <c r="D117" s="112"/>
      <c r="E117" s="112"/>
      <c r="F117" s="45" t="s">
        <v>88</v>
      </c>
      <c r="G117" s="31"/>
      <c r="H117" s="31"/>
      <c r="I117" s="31"/>
      <c r="J117" s="32"/>
      <c r="K117" s="25"/>
      <c r="L117" s="25"/>
      <c r="M117" s="25"/>
      <c r="N117" s="25"/>
      <c r="O117" s="25"/>
    </row>
    <row r="118" spans="1:15" x14ac:dyDescent="0.25">
      <c r="A118" s="25"/>
      <c r="B118" s="30" t="s">
        <v>89</v>
      </c>
      <c r="C118" s="25"/>
      <c r="D118" s="25"/>
      <c r="E118" s="25"/>
      <c r="F118" s="44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25"/>
      <c r="B119" s="30"/>
      <c r="C119" s="25"/>
      <c r="D119" s="25"/>
      <c r="E119" s="25"/>
      <c r="F119" s="44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25"/>
      <c r="B120" s="162" t="s">
        <v>26</v>
      </c>
      <c r="C120" s="30"/>
      <c r="D120" s="26"/>
      <c r="E120" s="27"/>
      <c r="F120" s="47" t="s">
        <v>27</v>
      </c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25"/>
      <c r="B121" s="162" t="s">
        <v>28</v>
      </c>
      <c r="C121" s="30"/>
      <c r="D121" s="29" t="s">
        <v>82</v>
      </c>
      <c r="E121" s="29"/>
      <c r="F121" s="44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30"/>
      <c r="C122" s="30"/>
      <c r="D122" s="83"/>
      <c r="E122" s="83"/>
      <c r="F122" s="44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162" t="s">
        <v>26</v>
      </c>
      <c r="C123" s="30"/>
      <c r="D123" s="82"/>
      <c r="E123" s="27"/>
      <c r="F123" s="47" t="s">
        <v>84</v>
      </c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162" t="s">
        <v>83</v>
      </c>
      <c r="C124" s="30"/>
      <c r="D124" s="83" t="s">
        <v>82</v>
      </c>
      <c r="E124" s="83"/>
      <c r="F124" s="44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44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44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44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44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44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44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44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44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44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44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44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44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44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44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44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44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44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44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44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44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44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44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44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44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44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44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44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44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44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44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44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44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44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44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44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44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44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44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44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1:15" x14ac:dyDescent="0.25">
      <c r="A164" s="25"/>
      <c r="B164" s="25"/>
      <c r="C164" s="25"/>
      <c r="D164" s="25"/>
      <c r="E164" s="25"/>
      <c r="F164" s="44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1:15" x14ac:dyDescent="0.25">
      <c r="A165" s="25"/>
      <c r="B165" s="25"/>
      <c r="C165" s="25"/>
      <c r="D165" s="25"/>
      <c r="E165" s="25"/>
      <c r="F165" s="44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1:15" x14ac:dyDescent="0.25">
      <c r="A166" s="25"/>
      <c r="B166" s="25"/>
      <c r="C166" s="25"/>
      <c r="D166" s="25"/>
      <c r="E166" s="25"/>
      <c r="F166" s="44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1:15" x14ac:dyDescent="0.25">
      <c r="A167" s="25"/>
      <c r="B167" s="25"/>
      <c r="C167" s="25"/>
      <c r="D167" s="25"/>
      <c r="E167" s="25"/>
      <c r="F167" s="44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1:15" x14ac:dyDescent="0.25">
      <c r="A168" s="25"/>
      <c r="B168" s="25"/>
      <c r="C168" s="25"/>
      <c r="D168" s="25"/>
      <c r="E168" s="25"/>
      <c r="F168" s="44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1:15" x14ac:dyDescent="0.25">
      <c r="A169" s="25"/>
      <c r="B169" s="25"/>
      <c r="C169" s="25"/>
      <c r="D169" s="25"/>
      <c r="E169" s="25"/>
      <c r="F169" s="44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1:15" x14ac:dyDescent="0.25">
      <c r="A170" s="25"/>
      <c r="B170" s="25"/>
      <c r="C170" s="25"/>
      <c r="D170" s="25"/>
      <c r="E170" s="25"/>
      <c r="F170" s="44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1:15" x14ac:dyDescent="0.25">
      <c r="A171" s="25"/>
      <c r="B171" s="25"/>
      <c r="C171" s="25"/>
      <c r="D171" s="25"/>
      <c r="E171" s="25"/>
      <c r="F171" s="44"/>
      <c r="G171" s="25"/>
      <c r="H171" s="25"/>
      <c r="I171" s="25"/>
      <c r="J171" s="25"/>
      <c r="K171" s="25"/>
      <c r="L171" s="25"/>
      <c r="M171" s="25"/>
      <c r="N171" s="25"/>
      <c r="O171" s="25"/>
    </row>
    <row r="172" spans="1:15" x14ac:dyDescent="0.25">
      <c r="A172" s="25"/>
      <c r="B172" s="25"/>
      <c r="C172" s="25"/>
      <c r="D172" s="25"/>
      <c r="E172" s="25"/>
      <c r="F172" s="44"/>
      <c r="G172" s="25"/>
      <c r="H172" s="25"/>
      <c r="I172" s="25"/>
      <c r="J172" s="25"/>
      <c r="K172" s="25"/>
      <c r="L172" s="25"/>
      <c r="M172" s="25"/>
      <c r="N172" s="25"/>
      <c r="O172" s="25"/>
    </row>
    <row r="173" spans="1:15" x14ac:dyDescent="0.25">
      <c r="A173" s="25"/>
      <c r="B173" s="25"/>
      <c r="C173" s="25"/>
      <c r="D173" s="25"/>
      <c r="E173" s="25"/>
      <c r="F173" s="44"/>
      <c r="G173" s="25"/>
      <c r="H173" s="25"/>
      <c r="I173" s="25"/>
      <c r="J173" s="25"/>
      <c r="K173" s="25"/>
      <c r="L173" s="25"/>
      <c r="M173" s="25"/>
      <c r="N173" s="25"/>
      <c r="O173" s="25"/>
    </row>
    <row r="174" spans="1:15" x14ac:dyDescent="0.25">
      <c r="A174" s="25"/>
      <c r="B174" s="25"/>
      <c r="C174" s="25"/>
      <c r="D174" s="25"/>
      <c r="E174" s="25"/>
      <c r="F174" s="44"/>
      <c r="G174" s="25"/>
      <c r="H174" s="25"/>
      <c r="I174" s="25"/>
      <c r="J174" s="25"/>
      <c r="K174" s="25"/>
      <c r="L174" s="25"/>
      <c r="M174" s="25"/>
      <c r="N174" s="25"/>
      <c r="O174" s="25"/>
    </row>
    <row r="175" spans="1:15" x14ac:dyDescent="0.25">
      <c r="A175" s="25"/>
      <c r="B175" s="25"/>
      <c r="C175" s="25"/>
      <c r="D175" s="25"/>
      <c r="E175" s="25"/>
      <c r="F175" s="44"/>
      <c r="G175" s="25"/>
      <c r="H175" s="25"/>
      <c r="I175" s="25"/>
      <c r="J175" s="25"/>
      <c r="K175" s="25"/>
      <c r="L175" s="25"/>
      <c r="M175" s="25"/>
      <c r="N175" s="25"/>
      <c r="O175" s="25"/>
    </row>
    <row r="176" spans="1:15" x14ac:dyDescent="0.25">
      <c r="A176" s="25"/>
      <c r="B176" s="25"/>
      <c r="C176" s="25"/>
      <c r="D176" s="25"/>
      <c r="E176" s="25"/>
      <c r="F176" s="44"/>
      <c r="G176" s="25"/>
      <c r="H176" s="25"/>
      <c r="I176" s="25"/>
      <c r="J176" s="25"/>
      <c r="K176" s="25"/>
      <c r="L176" s="25"/>
      <c r="M176" s="25"/>
      <c r="N176" s="25"/>
      <c r="O176" s="25"/>
    </row>
    <row r="177" spans="1:15" x14ac:dyDescent="0.25">
      <c r="A177" s="25"/>
      <c r="B177" s="25"/>
      <c r="C177" s="25"/>
      <c r="D177" s="25"/>
      <c r="E177" s="25"/>
      <c r="F177" s="44"/>
      <c r="G177" s="25"/>
      <c r="H177" s="25"/>
      <c r="I177" s="25"/>
      <c r="J177" s="25"/>
      <c r="K177" s="25"/>
      <c r="L177" s="25"/>
      <c r="M177" s="25"/>
      <c r="N177" s="25"/>
      <c r="O177" s="25"/>
    </row>
    <row r="178" spans="1:15" x14ac:dyDescent="0.25">
      <c r="A178" s="25"/>
      <c r="B178" s="25"/>
      <c r="C178" s="25"/>
      <c r="D178" s="25"/>
      <c r="E178" s="25"/>
      <c r="F178" s="44"/>
      <c r="G178" s="25"/>
      <c r="H178" s="25"/>
      <c r="I178" s="25"/>
      <c r="J178" s="25"/>
      <c r="K178" s="25"/>
      <c r="L178" s="25"/>
      <c r="M178" s="25"/>
      <c r="N178" s="25"/>
      <c r="O178" s="25"/>
    </row>
    <row r="179" spans="1:15" x14ac:dyDescent="0.25">
      <c r="A179" s="25"/>
      <c r="B179" s="25"/>
      <c r="C179" s="25"/>
      <c r="D179" s="25"/>
      <c r="E179" s="25"/>
      <c r="F179" s="44"/>
      <c r="G179" s="25"/>
      <c r="H179" s="25"/>
      <c r="I179" s="25"/>
      <c r="J179" s="25"/>
      <c r="K179" s="25"/>
      <c r="L179" s="25"/>
      <c r="M179" s="25"/>
      <c r="N179" s="25"/>
      <c r="O179" s="25"/>
    </row>
    <row r="180" spans="1:15" x14ac:dyDescent="0.25">
      <c r="A180" s="25"/>
      <c r="B180" s="25"/>
      <c r="C180" s="25"/>
      <c r="D180" s="25"/>
      <c r="E180" s="25"/>
      <c r="F180" s="44"/>
      <c r="G180" s="25"/>
      <c r="H180" s="25"/>
      <c r="I180" s="25"/>
      <c r="J180" s="25"/>
      <c r="K180" s="25"/>
      <c r="L180" s="25"/>
      <c r="M180" s="25"/>
      <c r="N180" s="25"/>
      <c r="O180" s="25"/>
    </row>
  </sheetData>
  <mergeCells count="96">
    <mergeCell ref="F81:N81"/>
    <mergeCell ref="A87:O87"/>
    <mergeCell ref="A96:A102"/>
    <mergeCell ref="B96:B102"/>
    <mergeCell ref="C96:C102"/>
    <mergeCell ref="D96:D102"/>
    <mergeCell ref="O96:O102"/>
    <mergeCell ref="F97:N97"/>
    <mergeCell ref="O88:O94"/>
    <mergeCell ref="F89:N89"/>
    <mergeCell ref="A88:A94"/>
    <mergeCell ref="B88:B94"/>
    <mergeCell ref="C88:C94"/>
    <mergeCell ref="D88:D94"/>
    <mergeCell ref="A39:O39"/>
    <mergeCell ref="M11:N12"/>
    <mergeCell ref="O16:O22"/>
    <mergeCell ref="A24:A30"/>
    <mergeCell ref="A23:O23"/>
    <mergeCell ref="A15:O15"/>
    <mergeCell ref="B16:D22"/>
    <mergeCell ref="C32:C38"/>
    <mergeCell ref="D32:D38"/>
    <mergeCell ref="O24:O30"/>
    <mergeCell ref="F33:N33"/>
    <mergeCell ref="O32:O38"/>
    <mergeCell ref="A31:O31"/>
    <mergeCell ref="C24:C30"/>
    <mergeCell ref="F25:N25"/>
    <mergeCell ref="B32:B38"/>
    <mergeCell ref="D40:D46"/>
    <mergeCell ref="A40:A46"/>
    <mergeCell ref="O40:O46"/>
    <mergeCell ref="C48:C54"/>
    <mergeCell ref="F41:N41"/>
    <mergeCell ref="D48:D54"/>
    <mergeCell ref="C40:C46"/>
    <mergeCell ref="F49:N49"/>
    <mergeCell ref="B3:N3"/>
    <mergeCell ref="B11:B13"/>
    <mergeCell ref="A16:A22"/>
    <mergeCell ref="D24:D30"/>
    <mergeCell ref="B24:B30"/>
    <mergeCell ref="F17:N17"/>
    <mergeCell ref="K11:L12"/>
    <mergeCell ref="E11:E13"/>
    <mergeCell ref="G11:H12"/>
    <mergeCell ref="O11:O13"/>
    <mergeCell ref="A14:O14"/>
    <mergeCell ref="I11:J12"/>
    <mergeCell ref="F11:F13"/>
    <mergeCell ref="A11:A13"/>
    <mergeCell ref="F5:H5"/>
    <mergeCell ref="C117:E117"/>
    <mergeCell ref="F105:N105"/>
    <mergeCell ref="F73:N73"/>
    <mergeCell ref="B115:F115"/>
    <mergeCell ref="A104:D110"/>
    <mergeCell ref="D72:D78"/>
    <mergeCell ref="A79:N79"/>
    <mergeCell ref="A103:O103"/>
    <mergeCell ref="A80:A86"/>
    <mergeCell ref="B80:B86"/>
    <mergeCell ref="C80:C86"/>
    <mergeCell ref="D80:D86"/>
    <mergeCell ref="O80:O86"/>
    <mergeCell ref="O104:O110"/>
    <mergeCell ref="O72:O78"/>
    <mergeCell ref="A95:O95"/>
    <mergeCell ref="S53:T53"/>
    <mergeCell ref="D64:D70"/>
    <mergeCell ref="B48:B54"/>
    <mergeCell ref="F65:N65"/>
    <mergeCell ref="O64:O70"/>
    <mergeCell ref="O56:O62"/>
    <mergeCell ref="A55:O55"/>
    <mergeCell ref="A48:A54"/>
    <mergeCell ref="F57:N57"/>
    <mergeCell ref="B64:B70"/>
    <mergeCell ref="C64:C70"/>
    <mergeCell ref="A71:O71"/>
    <mergeCell ref="A72:A78"/>
    <mergeCell ref="A64:A70"/>
    <mergeCell ref="C72:C78"/>
    <mergeCell ref="F4:H4"/>
    <mergeCell ref="C11:D12"/>
    <mergeCell ref="A32:A38"/>
    <mergeCell ref="A47:O47"/>
    <mergeCell ref="B56:B62"/>
    <mergeCell ref="C56:C62"/>
    <mergeCell ref="D56:D62"/>
    <mergeCell ref="A63:O63"/>
    <mergeCell ref="A56:A62"/>
    <mergeCell ref="B40:B46"/>
    <mergeCell ref="O48:O54"/>
    <mergeCell ref="B72:B78"/>
  </mergeCells>
  <phoneticPr fontId="6" type="noConversion"/>
  <pageMargins left="0.11811023622047245" right="0.11811023622047245" top="0.74803149606299213" bottom="0.15748031496062992" header="0" footer="0"/>
  <pageSetup paperSize="9" scale="70" orientation="landscape" r:id="rId1"/>
  <rowBreaks count="5" manualBreakCount="5">
    <brk id="23" max="14" man="1"/>
    <brk id="39" max="14" man="1"/>
    <brk id="55" max="14" man="1"/>
    <brk id="71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деньги</vt:lpstr>
      <vt:lpstr>на 31.12.2016 Отчет </vt:lpstr>
      <vt:lpstr>'на 31.12.2016 Отчет '!Заголовки_для_печати</vt:lpstr>
      <vt:lpstr>'на 31.12.2016 Отчет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2018-08-17T07:58:17Z</cp:lastPrinted>
  <dcterms:created xsi:type="dcterms:W3CDTF">2015-02-06T09:10:50Z</dcterms:created>
  <dcterms:modified xsi:type="dcterms:W3CDTF">2018-08-17T07:59:33Z</dcterms:modified>
</cp:coreProperties>
</file>