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50" windowHeight="10110" activeTab="0"/>
  </bookViews>
  <sheets>
    <sheet name="ЖКХ" sheetId="1" r:id="rId1"/>
    <sheet name="Благоустройство" sheetId="2" r:id="rId2"/>
    <sheet name="Транспорт" sheetId="3" r:id="rId3"/>
    <sheet name="Связь" sheetId="4" r:id="rId4"/>
  </sheets>
  <definedNames>
    <definedName name="_xlnm.Print_Titles" localSheetId="1">'Благоустройство'!$14:$16</definedName>
    <definedName name="_xlnm.Print_Titles" localSheetId="0">'ЖКХ'!$14:$16</definedName>
    <definedName name="_xlnm.Print_Titles" localSheetId="2">'Транспорт'!$14:$16</definedName>
    <definedName name="_xlnm.Print_Area" localSheetId="1">'Благоустройство'!$A$1:$O$314</definedName>
    <definedName name="_xlnm.Print_Area" localSheetId="0">'ЖКХ'!$A$1:$O$76</definedName>
    <definedName name="_xlnm.Print_Area" localSheetId="2">'Транспорт'!$A$1:$O$180</definedName>
  </definedNames>
  <calcPr fullCalcOnLoad="1"/>
</workbook>
</file>

<file path=xl/sharedStrings.xml><?xml version="1.0" encoding="utf-8"?>
<sst xmlns="http://schemas.openxmlformats.org/spreadsheetml/2006/main" count="913" uniqueCount="286">
  <si>
    <t>(наименование муниципальной программы городского поселения Новоаганск)</t>
  </si>
  <si>
    <t xml:space="preserve">Ответственный исполнитель: </t>
  </si>
  <si>
    <t>№ п/п</t>
  </si>
  <si>
    <t>Краткое описание мероприятий программы (подпрограммы)</t>
  </si>
  <si>
    <t>Срок (с указанием месяца) реализации мероприятия программы</t>
  </si>
  <si>
    <t>Источники финансирования</t>
  </si>
  <si>
    <t xml:space="preserve">Причины отклонения фактически исполненных расходных обязательств над запланированными </t>
  </si>
  <si>
    <t>план</t>
  </si>
  <si>
    <t>факт</t>
  </si>
  <si>
    <t xml:space="preserve"> тыс. рублей</t>
  </si>
  <si>
    <t xml:space="preserve">% </t>
  </si>
  <si>
    <t>Всего:</t>
  </si>
  <si>
    <t>в том числе:</t>
  </si>
  <si>
    <t>федеральный бюджет</t>
  </si>
  <si>
    <t>бюджет автономного округа</t>
  </si>
  <si>
    <t>бюджет Нижневартовского района</t>
  </si>
  <si>
    <t>бюджет поселения</t>
  </si>
  <si>
    <t>внебюджетные источники</t>
  </si>
  <si>
    <t>Всего по подпрограмме:</t>
  </si>
  <si>
    <t>ВСЕГО по программе</t>
  </si>
  <si>
    <t>Всего по программе:</t>
  </si>
  <si>
    <t xml:space="preserve">Отчет о ходе реализации </t>
  </si>
  <si>
    <t>в очередном году муниципальной программы</t>
  </si>
  <si>
    <t>Предоставление субсидий в целях возмещения затрат  организациям, предоставляющим населению услуги  по содержанию жилищного фонда,  не обеспечивающим возмещение издержек</t>
  </si>
  <si>
    <t xml:space="preserve">Служба ЖКХ и транспорта </t>
  </si>
  <si>
    <t xml:space="preserve">Задача 1 Обеспечение экологической безопасности, улучшение санитарно-гигиенических условий проживания населения и восстановление нарушенной естественной экологической среды в поселении; </t>
  </si>
  <si>
    <t xml:space="preserve"> Организация и содержание цветников</t>
  </si>
  <si>
    <t>Организация и содержание мест захоронений</t>
  </si>
  <si>
    <t>Итого по задаче 1</t>
  </si>
  <si>
    <t>Проведение конкурса «Лучший двор многоквартирного дома, частного домовладения»</t>
  </si>
  <si>
    <t xml:space="preserve"> Содержание и ремонт детских игровых комплексов и спортив-ных площадок</t>
  </si>
  <si>
    <t>Содержание  уличного освещения и техническое обслуживание</t>
  </si>
  <si>
    <t>Итого по задаче 2</t>
  </si>
  <si>
    <t>Содержание внут-риквартальных дорог с. Варьеган</t>
  </si>
  <si>
    <t>Предоставление субсидий в целях возмещения затрат организациям, предоставляющим населению услуги бань по тарифам, не обеспечивающим возмещение издержек</t>
  </si>
  <si>
    <t>январь- декабрь</t>
  </si>
  <si>
    <t>Содержание внут-рипоселковых дорог с. Варьеган</t>
  </si>
  <si>
    <t>Устройство снежных фигур, приобретение, установка новогодней елки, иллюминации, украшений, монтаж и демонтаж</t>
  </si>
  <si>
    <t>Руководитель программы ______________ _____________</t>
  </si>
  <si>
    <t xml:space="preserve">                          (Ф.И.О.)            (подпись)</t>
  </si>
  <si>
    <t>Содержание внутрипоселковых дорог пгт. Новоаганск</t>
  </si>
  <si>
    <t>Согласовано:</t>
  </si>
  <si>
    <t>начальник отдела финансов</t>
  </si>
  <si>
    <t xml:space="preserve">Обеспечение сохранности подъездных дорог, включая ремонт и содержание дорог </t>
  </si>
  <si>
    <t>Всего по задаче 2:</t>
  </si>
  <si>
    <t>Задача 2: Организация и обеспечение доступности транспортных услуг для населения поселения</t>
  </si>
  <si>
    <t>Содержание внутриквартальных дорог пгт. Ново-аганск</t>
  </si>
  <si>
    <t>Дезинсекция открытых территорй</t>
  </si>
  <si>
    <t>Программа  утверждена постановлением администрации городского поселения Новоаганск от 20.12.2013 № 429</t>
  </si>
  <si>
    <t xml:space="preserve">                            в очередном году муниципальной программы</t>
  </si>
  <si>
    <t xml:space="preserve">          Отчет о ходе реализации </t>
  </si>
  <si>
    <t>«Благоустройство территории городского поселения Новоаганск на 2014-2020 годы»</t>
  </si>
  <si>
    <t>1.1</t>
  </si>
  <si>
    <t>1.2</t>
  </si>
  <si>
    <t>2.1</t>
  </si>
  <si>
    <t>2.3</t>
  </si>
  <si>
    <t>май</t>
  </si>
  <si>
    <t>-</t>
  </si>
  <si>
    <t>июнь-сентябрь</t>
  </si>
  <si>
    <t>январь-декабрь</t>
  </si>
  <si>
    <t xml:space="preserve">Должностное лицо, </t>
  </si>
  <si>
    <t xml:space="preserve">ответственное за           </t>
  </si>
  <si>
    <t>Программа утверждена постановлением администрации городского поселения Новоаганск от 20.12.2013 № 426</t>
  </si>
  <si>
    <t xml:space="preserve">Задача: Обеспечение бесперебойной работы объектов  жилищно-коммунального хозяйства </t>
  </si>
  <si>
    <t xml:space="preserve">             (подпись)                              </t>
  </si>
  <si>
    <t>Т.Т. Черных</t>
  </si>
  <si>
    <t xml:space="preserve">                                                          (должность)                                                                 (Ф.И.О.)       (подпись) (номер телефона)</t>
  </si>
  <si>
    <t xml:space="preserve">Предоставление субсидий  пассажирских перевозок автотранспортом общего пользования в границах поселения </t>
  </si>
  <si>
    <t>январь-июнь</t>
  </si>
  <si>
    <t>январь-май</t>
  </si>
  <si>
    <t>Объемы финансирования всего на 2016 год, тыс. руб.</t>
  </si>
  <si>
    <t>Задача 2 Удовлетворение потребностей населения в предоставлении бытовых услуг бани</t>
  </si>
  <si>
    <t>Подпрограмма  2 «Организация бытового обслуживания в целях обеспечения населения городского поселения Новоаганск услугами бани»</t>
  </si>
  <si>
    <t xml:space="preserve">Подпрограмма 1: «Обеспечение равных прав  населения на получение жилищных услуг» </t>
  </si>
  <si>
    <t>Подпрограмма 3 «Энергосбережение и повышение энергетической эффективности в муниципальных учреждениях»</t>
  </si>
  <si>
    <t>Задача 3. Повышение эффективности использования топливно-энергетических ресурсов объектами, финансируемыми из бюджета поселения</t>
  </si>
  <si>
    <t>3.2</t>
  </si>
  <si>
    <t>Цель: "Повышение надежности и качества предоставления жилищно-коммунальных и бытовых услуг,                                                                                                                                                                                             а также повышение эффективгости использования топливно-энергетических ресурсов"</t>
  </si>
  <si>
    <t>Цель Комплексное развитие и благоустройство муниципального образования городское поселение  Новоаганск</t>
  </si>
  <si>
    <t>июнь-август</t>
  </si>
  <si>
    <t>июнь</t>
  </si>
  <si>
    <t>Приобретение, содержание и ремонт металлических ограждений</t>
  </si>
  <si>
    <t>Приобретение МАФ (детских игровых комплексов, урн, скамеек и др.)</t>
  </si>
  <si>
    <t>апрель-август</t>
  </si>
  <si>
    <t>Обустройство автобусных остановок и прилегающих территорий</t>
  </si>
  <si>
    <t>Приобретение хоз.инвентаря, лакокрасочных материалов и др.</t>
  </si>
  <si>
    <t>май-август</t>
  </si>
  <si>
    <t>Реставрация стелы "Парус" к 50-летию гп. Новоаганск</t>
  </si>
  <si>
    <t>Получатель субсидии управляющая компания ООО "УК "ПРОГРЕСС" по договору от 18.02.2016 № 1</t>
  </si>
  <si>
    <t>июль-август</t>
  </si>
  <si>
    <t>Выполнение работ по ремонту стелы ООО "ДомоСтрой" по муниципальному контракту от 25.04.2016 № 8 на сумму 148,5 тыс.рублей</t>
  </si>
  <si>
    <t xml:space="preserve">Цель: повышение эффективности функционирования транспортной системы городского поселения Новоаганск; удовлетворение потребности поселения в пассажирских перевозках
</t>
  </si>
  <si>
    <t>Подпрограмма 1: «Содержание и ремонт улично–дорожной сети»</t>
  </si>
  <si>
    <t xml:space="preserve">Задача 1: Обеспечение функционирования сети автомобильных дорог городского поселения Новоаганск </t>
  </si>
  <si>
    <t>январь-март</t>
  </si>
  <si>
    <t>Подпрограмма 2 "Транспортное обслуживание населения поселения"</t>
  </si>
  <si>
    <t>Обеспечение комплексного содержания автомобильных дорог, проездов, искусственных сооружений, элементов обустройства улично дорожной сети поселения</t>
  </si>
  <si>
    <t>1.1.1</t>
  </si>
  <si>
    <t>1.1.2</t>
  </si>
  <si>
    <t>1.1.3</t>
  </si>
  <si>
    <t>1.1.4</t>
  </si>
  <si>
    <t>1.1.5</t>
  </si>
  <si>
    <t>1.2.2</t>
  </si>
  <si>
    <t>Повышение безопасности дорожного движения</t>
  </si>
  <si>
    <t>Всего по подпрограмме 1:</t>
  </si>
  <si>
    <t>Итого по подпрограмме 1</t>
  </si>
  <si>
    <t>Создание условий для организации пассажирских перевозок в границвх поселения</t>
  </si>
  <si>
    <t>2.1.1</t>
  </si>
  <si>
    <t>Обеспечение эффективности функционирования действующей транспортной инфраструктуры в соответствии с потребностью населения</t>
  </si>
  <si>
    <t>Итого по подпрограмме 2</t>
  </si>
  <si>
    <t>Всего по подпрограмме 2:</t>
  </si>
  <si>
    <t>Создание условий для улучшения внешнего облика городского поселения Новоаганск</t>
  </si>
  <si>
    <t xml:space="preserve"> Создание максимально благоприятных, комфортных и безопасных условий для проживания и отдыха в городком поселении Новоаганск</t>
  </si>
  <si>
    <t>2.1.2</t>
  </si>
  <si>
    <t>2.1.3</t>
  </si>
  <si>
    <t>2.1.4</t>
  </si>
  <si>
    <t>2.1.5</t>
  </si>
  <si>
    <t>2.1.6</t>
  </si>
  <si>
    <t>2.1.7</t>
  </si>
  <si>
    <t>2.1.9</t>
  </si>
  <si>
    <t>2.1.10</t>
  </si>
  <si>
    <t>2.1.13</t>
  </si>
  <si>
    <t>Реализация мероприятия запланирована на IV кв. 2016 г.</t>
  </si>
  <si>
    <t>Модернизация систем отопления, электрического освещения обьектов финансируемых бюджетом поселения</t>
  </si>
  <si>
    <t>3.2.4</t>
  </si>
  <si>
    <t>Проведение энерго обследования зданий администрации, изготовление энергопаспортов</t>
  </si>
  <si>
    <t>1.1.6</t>
  </si>
  <si>
    <t>Разработка технической документации и снос ветхих строений</t>
  </si>
  <si>
    <t>май-июль</t>
  </si>
  <si>
    <t>май - июль</t>
  </si>
  <si>
    <t>2.1.15</t>
  </si>
  <si>
    <t>Отлов безнадзорных животных</t>
  </si>
  <si>
    <t>Программа утверждена постановлением администрации городского поселения Новоаганск от 11.12.2013 №403</t>
  </si>
  <si>
    <t>втом числе остатки прошлого года</t>
  </si>
  <si>
    <t>2.2</t>
  </si>
  <si>
    <t>Организация перевозок для отдельных категорий граждан</t>
  </si>
  <si>
    <t>2.2.1</t>
  </si>
  <si>
    <t>Обеспечение доставки призывников в отдел Военного комиссариата</t>
  </si>
  <si>
    <t>май-сентябрь</t>
  </si>
  <si>
    <t>Работы выполнялись в рамках муниципального контракта №01668 от 25.12.16 с ООО "Гарант-Сервис"</t>
  </si>
  <si>
    <t>Работы выполнялись в рамках муниципального контракта №1671 от23.12.16 с ООО "АганТеплоЭнергоМонтажСервисСтрой"</t>
  </si>
  <si>
    <t>в том числе остатки прошлого года</t>
  </si>
  <si>
    <t>май - ноябрь</t>
  </si>
  <si>
    <t>Задача 2. Формирование комфортной городской среды.</t>
  </si>
  <si>
    <t>Замена мраморной плиты памятника Защитникам Отечества в с Варьёган</t>
  </si>
  <si>
    <t xml:space="preserve">май </t>
  </si>
  <si>
    <t>Выполнение работ по обустройству пешеходных переходов</t>
  </si>
  <si>
    <t>май сентябрь</t>
  </si>
  <si>
    <t xml:space="preserve">Изготовление технической документации по дорогам                       </t>
  </si>
  <si>
    <t>январь-июгь</t>
  </si>
  <si>
    <t>1.1.7.3</t>
  </si>
  <si>
    <t>Ремонт внутрипоселковых дорог в пгт.Новоаганск (ул.Транспортная ул.Лесная)</t>
  </si>
  <si>
    <t>август октябрь</t>
  </si>
  <si>
    <t>Программа утверждена постановлением администрации городского поселения Новоаганск от 13.02.2017 №38</t>
  </si>
  <si>
    <t xml:space="preserve">Задача 1. Обеспечение прямой телефонной связи с населенными пунктами Нижневартовского района  для жителей с. Варьеган </t>
  </si>
  <si>
    <t>Предоставление субсидии в целях возмещения затрат  организациям, предоставляющим населению услуги  прямой телефонной связи,  не обеспечивающим возмещение издержек</t>
  </si>
  <si>
    <t>Предоставление субсидий в целях возмещения затрат организациям, предоставляющим населению услуги эфирного вещания (ретрансляции), не обеспечивающим возмещение издержек</t>
  </si>
  <si>
    <t>Заключен МК №1439 от 25.09.2017 с ООО «Институт Строительного Проектирования» на изготовление проекта ОДД.</t>
  </si>
  <si>
    <t>Заключен МК №1282 от 29.08.2017 с ООО "Гарант-Сервис", выполение мероприятий по ремонту дорог в сентябрк -октябре 2017г.</t>
  </si>
  <si>
    <t>Содержание зон отдыха и памятников (приобретение снегоуборочной машины)</t>
  </si>
  <si>
    <t>Покос газонов (приобретение мотокосы)</t>
  </si>
  <si>
    <t>май-декабрь</t>
  </si>
  <si>
    <t>По МК0832 от 21.06.17 с ООО "Казэнергоаудит" на сумму 66,6тыс. руб проведены  энергообследования.</t>
  </si>
  <si>
    <t>начальник отдела экономики</t>
  </si>
  <si>
    <t>Л.Г.Мальцева</t>
  </si>
  <si>
    <t xml:space="preserve"> дор.фонд района </t>
  </si>
  <si>
    <t xml:space="preserve"> дор.фонд поселения </t>
  </si>
  <si>
    <t>Заключен муниципальный контракт ООО "ГранТок" №1011 на сумму 2 003 368 руб  и договор №15\420-2017 от25.08.17 на  сумму 96008 руб.</t>
  </si>
  <si>
    <t>Оплата произведена по факту выполненых работ</t>
  </si>
  <si>
    <t>2.1.17</t>
  </si>
  <si>
    <t>Исполнено на 01.04.2018</t>
  </si>
  <si>
    <t>Исполнено на 01.07.2018</t>
  </si>
  <si>
    <t>Исполнено на  01.10.2018</t>
  </si>
  <si>
    <t xml:space="preserve">Исполнено за 2018 год </t>
  </si>
  <si>
    <t>Объемы финансирования всего на 2018 год, тыс. руб.</t>
  </si>
  <si>
    <t>дорожный фонд Нижневартовского района</t>
  </si>
  <si>
    <t>дорлжный фонд поселения</t>
  </si>
  <si>
    <t xml:space="preserve">дор. фонд округа </t>
  </si>
  <si>
    <t>1.1.9</t>
  </si>
  <si>
    <t>Приобретение и распространение агитационных материалов по раздельному сбору ТКО</t>
  </si>
  <si>
    <t>Разработка дизайн-проекта пляжной зоны оз.Магылор и территории празднования "Дня охотника-оленевода"</t>
  </si>
  <si>
    <t>2.1.19</t>
  </si>
  <si>
    <t>2.1.20</t>
  </si>
  <si>
    <t>Монтаж, демонтаж линии Вл 6кВ</t>
  </si>
  <si>
    <t>май-июнь</t>
  </si>
  <si>
    <t>май- июнь</t>
  </si>
  <si>
    <t>янваь- февраль</t>
  </si>
  <si>
    <t>2.2.2</t>
  </si>
  <si>
    <t>Заключен договор №01 от 01.02.18 с Унитарным предприятием по уттилизации отходов г.Радужный на отлов безнадзорных животных.</t>
  </si>
  <si>
    <t>По договору № 02/18 от 11.01.18 с АО "ЮТЭК-НВР" выполнены работы по переносу линии Вл 6кВ.</t>
  </si>
  <si>
    <t>Получатель субсидии индивидуальный предприниматель Кузьмин Александр Васильевич по договору от 30.01.1 №3, от 05.03.18 №4</t>
  </si>
  <si>
    <t>По договору  №4 от 19.11.16 о предоставлении субсидии  индивидуальному предпринимателю Гиляеву Л.А. произведена оплата за декабрь 2017г. в размере 168982,55 руб, по договору №29 о т 19.12.17 о предоставлении субсидии  индивидуальному предпринимателю Гиляеву Л.А. производилась перевозка пассажиров общественным транспортом</t>
  </si>
  <si>
    <t>Оплата субсидии производится ежеквартально</t>
  </si>
  <si>
    <t>(в редакции от 05.06.2018 № 221)</t>
  </si>
  <si>
    <t>3.2.5</t>
  </si>
  <si>
    <t>Настройка и обслуживание узлов учета энергоресурсов объектов администрации</t>
  </si>
  <si>
    <t>январь- июнь</t>
  </si>
  <si>
    <t xml:space="preserve">Заключен договор с ООО "Тех-Лайн" для обеспечения АСКУЭ узлов учета по договору от 10.04.2018 № Н01/18-А-ДО на сумму 29,34 тыс. рублей. </t>
  </si>
  <si>
    <t>апрель-май</t>
  </si>
  <si>
    <t>Экономия суммы по договору в связи с исключением объектов обслуживания (продажа боулинга, г-цы Таежная, поверка коттеджа)</t>
  </si>
  <si>
    <t xml:space="preserve">                               Е.О. Романова</t>
  </si>
  <si>
    <r>
      <t>составление формы  __</t>
    </r>
    <r>
      <rPr>
        <u val="single"/>
        <sz val="11"/>
        <rFont val="Times New Roman"/>
        <family val="1"/>
      </rPr>
      <t>И.о. начальника службы ЖКХ иТ_</t>
    </r>
    <r>
      <rPr>
        <sz val="11"/>
        <rFont val="Times New Roman"/>
        <family val="1"/>
      </rPr>
      <t>_______________ Е.О. Романова    51-032</t>
    </r>
  </si>
  <si>
    <t>(отчетный период)</t>
  </si>
  <si>
    <t>на   30.06.2018</t>
  </si>
  <si>
    <t>(в редакции от 19.06.2018 № 248)</t>
  </si>
  <si>
    <t>Задача 2. Предоставление услуг эфирного вещания (ретрансляции) на территории городского поселения Новоаганск</t>
  </si>
  <si>
    <t>Цель  "Формирование телекоммуникационной инфраструктуры городского поселения                                                                                                                                                                                                     и обеспечение доступности населению современных коммуникационных технологий "</t>
  </si>
  <si>
    <t>январь- март</t>
  </si>
  <si>
    <t>Получатель субсидии АО "Северсвязь" по договору от 18.01.18 № 01/ТВ</t>
  </si>
  <si>
    <t xml:space="preserve">                           Е.О. Романова</t>
  </si>
  <si>
    <r>
      <t>составление формы  И.о. начальника службы</t>
    </r>
    <r>
      <rPr>
        <u val="single"/>
        <sz val="11"/>
        <rFont val="Times New Roman"/>
        <family val="1"/>
      </rPr>
      <t xml:space="preserve"> ЖКХ иТ___</t>
    </r>
    <r>
      <rPr>
        <sz val="11"/>
        <rFont val="Times New Roman"/>
        <family val="1"/>
      </rPr>
      <t>_____________ Е.О. Романова      51-032</t>
    </r>
  </si>
  <si>
    <r>
      <rPr>
        <u val="single"/>
        <sz val="12"/>
        <color indexed="8"/>
        <rFont val="Times New Roman"/>
        <family val="1"/>
      </rPr>
      <t>на   30.06.2018</t>
    </r>
    <r>
      <rPr>
        <sz val="12"/>
        <color indexed="8"/>
        <rFont val="Times New Roman"/>
        <family val="1"/>
      </rPr>
      <t xml:space="preserve">  </t>
    </r>
  </si>
  <si>
    <t xml:space="preserve"> (отчетный период)</t>
  </si>
  <si>
    <t>(в редакции от 19.06.2018 № 249)</t>
  </si>
  <si>
    <t>Уменьшение размера субсидии в связи с изменением количества обслуживаемых абонентов в с. Варьеган. Не приняты счета к оплате за II квартал в свзяи с неправильными данными в счете, исправлено, оплата в июле</t>
  </si>
  <si>
    <t>Выполнялись работы по уборке территорий площади "Любви и согласия" и парковой зоны ул.Техснаб по МК№3 от 05.02.18 заключенным с ИП Ханенко С.Я.                                                                                                                Приобретение снегоуборочной машины стоимостью 68,0 тыс.рублей по договору от 05.03.18 № 002 с ИП Е.А. Будникова</t>
  </si>
  <si>
    <t>Исполнено за   2018год</t>
  </si>
  <si>
    <t>Приобретение мотокосы стоимостью 12,99 тыс. руб. по Договору от 10.04.2018 № 04/18 с ООО "СТРОЙИНСТРУМЕНТ"; в стадии заключения  договор с  ООО "Аганнефтепродукт"на поставку ГСМ для мотокосы. Закупаются расходные материалы.</t>
  </si>
  <si>
    <t>Проводились работы по содержанию мест захоронения общей площадью 11,5 га,  очистка территории  бытового мусора  (муниципальный контракт  №2265 от 10.01.18 на сумму 580 т.руб)</t>
  </si>
  <si>
    <t>Заключен договор на акарицидную, ларвицидную обработки общественных территорий поселения от 07.06.18 № 34 стоимостью 99,98 тыс. руб. с ООО "Гордезстанция", проведен I этап обработки</t>
  </si>
  <si>
    <t>июнь-июль</t>
  </si>
  <si>
    <t>II этап обработки до 20.07.2018 г.</t>
  </si>
  <si>
    <t>октябрь- ноябрь</t>
  </si>
  <si>
    <t>Работы запланированы на IV квартал 2018 года</t>
  </si>
  <si>
    <t>май - сентябрь</t>
  </si>
  <si>
    <t>Исполнитель не выставляет счет на оплату.</t>
  </si>
  <si>
    <t>Заключен договор с ООО "Барельеф" на разработку дизайн-проектов от 05.04.2018 № 53 на сумму 99,99 тыс.руб. Работы выполнены.Исполнитель не выставляет счет на оплату.</t>
  </si>
  <si>
    <t>1.1.8</t>
  </si>
  <si>
    <t>Заключен МК на обслуживание цветников, клумб и вазонов от 03.05.2018 № 8 на сумму 399,0 тыс. руб. с ИП Л.М. Тимофеевым. В связи с увеличением площадей обслуживания (приобретение нового вазона, высадка цветов в с. Варьеган) дополнительно  с ИП Л.М. Тимофеев заключен МК от 02.07.2018 № 12 на сумму 140,0 тыс.рублей</t>
  </si>
  <si>
    <t>Заключен МК с ООО "Агангеосервис" от 25.12.2017 № 2048 на сумму 360,0 тыс. рублей</t>
  </si>
  <si>
    <t>Изготовление магнитов на экологическую тематику по договору от 27.03.2018 № 0005 с ИП Е.М. Рамазанова на сумму 2,7 тыс. руб.; по договору от 14.05.2018 № 0008 на сумму 2,02 тыс.рублей</t>
  </si>
  <si>
    <t>декабрь 2017 - июнь 2018</t>
  </si>
  <si>
    <t>Оплата по факту выполненных работ, во втором квартале отлов осуществлялся за счет средств АО "АМЖКУ"</t>
  </si>
  <si>
    <t>январь - декабрь</t>
  </si>
  <si>
    <t>январь - март</t>
  </si>
  <si>
    <t>1.1.12</t>
  </si>
  <si>
    <t>Приобретение конструкций вазонов, скамеек, и т.д. для благоустройства территории площади "Любви и согласия"</t>
  </si>
  <si>
    <t>Выполнена поставка и монтаж малых архитектруных форм (беседка, цветники) для площади "Любви и согласия" по МК от 24.04.2018 № 7 заключенного с ООО "Эко-Сервис"на сумму 298,0 тыс. руб. Выполнена поставка скамеек, урн по договору от 07.05.2018 № 18/П заключенного с ООО "Эко-Сервис" на сумму 85,84 тыс.руб.</t>
  </si>
  <si>
    <t>Благоустройство территории площади "Любви и согласия", приобретение декоративного вазона для площади ГалОйл</t>
  </si>
  <si>
    <t>май- сентябрь</t>
  </si>
  <si>
    <t>1.1.11</t>
  </si>
  <si>
    <t>1.1.10</t>
  </si>
  <si>
    <t>Выполнение работ по договору от 06.04.2018 № 6 заключенного с ООО "ПИЛСТРОЙРУБ" на сумму 99,9 тыс. рублей.</t>
  </si>
  <si>
    <t>Работы выполнены, задержка оплаты в связи с длительным согласованием УКСа. Оплата в июле 2018</t>
  </si>
  <si>
    <t>Конкурс  запланирован на III квартал 2018 года</t>
  </si>
  <si>
    <t>Поставка новогодних фигур в июле 2018 г.</t>
  </si>
  <si>
    <t>декабрь 2017 - декабрь 2018</t>
  </si>
  <si>
    <t xml:space="preserve">Обустройство автобусных остановок </t>
  </si>
  <si>
    <t>Выполнение работ в III квартале 2018 г.</t>
  </si>
  <si>
    <t>Выполненние мероприятий в III квартале 2018 г.</t>
  </si>
  <si>
    <t>Устройство проезда между домами 1 и 2 по ул. 70 лет Октября</t>
  </si>
  <si>
    <t>июль-сентябрь</t>
  </si>
  <si>
    <t xml:space="preserve"> Создание условий для комплексного, системного повышения качества благоустройства на территории городского поселения Новоаганск</t>
  </si>
  <si>
    <t>Благоустройство дворовых территорий по ул. 70 лет Окттября, д. 1,2,3, пгт. Новоаганск</t>
  </si>
  <si>
    <t>2.2.3</t>
  </si>
  <si>
    <t>Благоустройство дворовых территорий по ул. Мира д.д. 7-12, пгт. Новоаганск</t>
  </si>
  <si>
    <t>Благоустройство территорории Сельского дома культуры, с. Варьеган с обустройством детской игровой площадки с установкой уличных тренажеров по ул. Центральная, д. 21, с. Варьеган</t>
  </si>
  <si>
    <t>2.2.4</t>
  </si>
  <si>
    <t>на 30 июня 2018 года</t>
  </si>
  <si>
    <t>(в редакции от 05.06.2018 № 222)</t>
  </si>
  <si>
    <t>Внесение изменений в проект органзации дорожного движения уличной сети пгт. Новоаганск</t>
  </si>
  <si>
    <t>Исполнено                                         на 01.04.2018</t>
  </si>
  <si>
    <t>Исполнено                             на 01.07.2018</t>
  </si>
  <si>
    <t>Исполнено                                         на  01.10.2018</t>
  </si>
  <si>
    <t xml:space="preserve">Исполнено                                  за 2018 год </t>
  </si>
  <si>
    <t>Первозка призывников по договору .№441/Ф от 22.01.18 с УП СА по ООГХ города Радужный в г.Нижневартовск,  сумма договора 37508,33 руб</t>
  </si>
  <si>
    <t>Заключен МК от 25.07.2018 № 16 с ИП В.В. Ивановым на сумму 360,0 тыс. рублей</t>
  </si>
  <si>
    <t>Выполнены работы по демонтажу  новогодней ели со световой иллюминацией по договору №45 от 31.01.18г. ИП Иванов В.В. на сумму 99,9 т.руб и по договору №46 от 20.12.2017 на оформление площадки к мероприятию "Новогодняя елка"на сумму 25т.руб. Заключен МК от  18.05.2018 № 0393 с ООО "Гарант" на поставку снежных фигур (дед мороз, снегурочка, олень с санями) на сумму 515,71775 тыс.рублей</t>
  </si>
  <si>
    <t>Выполняются работы по благоустройтсву в рамках МК от 02.04.2018 № 0086 заключеннного с ООО "Гарант-Сервис" на сумму 1900,0 тыс.рублей</t>
  </si>
  <si>
    <t>апрель-сентябрь</t>
  </si>
  <si>
    <t>апрель-июнь</t>
  </si>
  <si>
    <t xml:space="preserve">"Развитие жилищно-коммунального комплекса и повышение энергетической эффективности                                                                                  в  городском поселении Новоаганск  на 2014–2020 годы»  </t>
  </si>
  <si>
    <t xml:space="preserve">на   30.06.2018  </t>
  </si>
  <si>
    <r>
      <t>составление формы  __И.о. начальника</t>
    </r>
    <r>
      <rPr>
        <u val="single"/>
        <sz val="11"/>
        <rFont val="Times New Roman"/>
        <family val="1"/>
      </rPr>
      <t xml:space="preserve"> службы ЖКХ иТ_</t>
    </r>
    <r>
      <rPr>
        <sz val="11"/>
        <rFont val="Times New Roman"/>
        <family val="1"/>
      </rPr>
      <t>_______________ Е.О.Романова     51-032</t>
    </r>
  </si>
  <si>
    <t xml:space="preserve">«Развитие транспортной системы городского поселения Новоаганск                                                   на 2014–2020 годы»
</t>
  </si>
  <si>
    <r>
      <t>составление формы  И.о. начальника службы</t>
    </r>
    <r>
      <rPr>
        <u val="single"/>
        <sz val="11"/>
        <rFont val="Times New Roman"/>
        <family val="1"/>
      </rPr>
      <t xml:space="preserve"> ЖКХ иТ___</t>
    </r>
    <r>
      <rPr>
        <sz val="11"/>
        <rFont val="Times New Roman"/>
        <family val="1"/>
      </rPr>
      <t>_____________ Е.О.Романова      51-032</t>
    </r>
  </si>
  <si>
    <t xml:space="preserve">«Развитие информационно-коммуникационных технологийи связи                                                                                                        в  городском поселении Новоаганск на 2014–2020 годы»
</t>
  </si>
  <si>
    <t>Получатель субсидии АО "Северсвязь" по договору от 18.01.18 № 01/С</t>
  </si>
  <si>
    <t>Заключен контракт от 01.06.2018 № 9 с ИП Аскаров Роман Равильевич на приобретение вазонного комплекса для площади ГалОйл стоимостью 198,0 тыс.рублей</t>
  </si>
  <si>
    <t>Не предоставлены авансовые отчеты по использованным денежным средствам</t>
  </si>
  <si>
    <t xml:space="preserve">В рамках мероприятия осуществлялась поставка электроэнергии для уличного освещения. Муниципальный контракт №0018/О-2018 от 22.01.18. Проводилось техническое обслуживание уличного освещения по муниципальному контракту №2044 от 25.12.17  г . </t>
  </si>
  <si>
    <t>Заключен контракт от 07.05.2018 № 0399 с ООО "ДОРПРОЕКТ" на выполнение работ по разработке комплексной схемы организации дорожного движения уличной сети МО г.п. Новоаганск стоимостью 491,0 тыс.рублей</t>
  </si>
  <si>
    <t xml:space="preserve">Оплата по факту выполнения работ в июле </t>
  </si>
  <si>
    <t>дорожный фонд поселения</t>
  </si>
  <si>
    <t>Реставрация стеллы на площади "Любви и согласия"</t>
  </si>
  <si>
    <t>Период выполнения работ с мая по сентябрь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</si>
</sst>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_ ;\-#,##0.0\ "/>
    <numFmt numFmtId="174" formatCode="0.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0.000"/>
    <numFmt numFmtId="182" formatCode="0.000000"/>
    <numFmt numFmtId="183" formatCode="0.00000"/>
    <numFmt numFmtId="184" formatCode="0.0%"/>
    <numFmt numFmtId="185" formatCode="[$-FC19]d\ mmmm\ yyyy\ &quot;г.&quot;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8"/>
      <name val="Calibri"/>
      <family val="2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u val="single"/>
      <sz val="12"/>
      <color indexed="8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2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E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44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vertical="top" wrapText="1"/>
      <protection locked="0"/>
    </xf>
    <xf numFmtId="4" fontId="10" fillId="0" borderId="12" xfId="0" applyNumberFormat="1" applyFont="1" applyFill="1" applyBorder="1" applyAlignment="1" applyProtection="1">
      <alignment vertical="center" wrapText="1"/>
      <protection locked="0"/>
    </xf>
    <xf numFmtId="4" fontId="10" fillId="0" borderId="11" xfId="62" applyNumberFormat="1" applyFont="1" applyFill="1" applyBorder="1" applyAlignment="1" applyProtection="1">
      <alignment vertical="center" wrapText="1"/>
      <protection locked="0"/>
    </xf>
    <xf numFmtId="172" fontId="10" fillId="0" borderId="11" xfId="62" applyNumberFormat="1" applyFont="1" applyFill="1" applyBorder="1" applyAlignment="1" applyProtection="1">
      <alignment vertical="center" wrapText="1"/>
      <protection locked="0"/>
    </xf>
    <xf numFmtId="4" fontId="12" fillId="0" borderId="13" xfId="0" applyNumberFormat="1" applyFont="1" applyFill="1" applyBorder="1" applyAlignment="1" applyProtection="1">
      <alignment vertical="center" wrapText="1"/>
      <protection locked="0"/>
    </xf>
    <xf numFmtId="172" fontId="10" fillId="0" borderId="14" xfId="62" applyNumberFormat="1" applyFont="1" applyFill="1" applyBorder="1" applyAlignment="1" applyProtection="1">
      <alignment vertical="center" wrapText="1"/>
      <protection locked="0"/>
    </xf>
    <xf numFmtId="4" fontId="11" fillId="0" borderId="15" xfId="0" applyNumberFormat="1" applyFont="1" applyFill="1" applyBorder="1" applyAlignment="1" applyProtection="1">
      <alignment vertical="center" wrapText="1"/>
      <protection locked="0"/>
    </xf>
    <xf numFmtId="4" fontId="11" fillId="0" borderId="16" xfId="0" applyNumberFormat="1" applyFont="1" applyFill="1" applyBorder="1" applyAlignment="1" applyProtection="1">
      <alignment vertical="center" wrapText="1"/>
      <protection locked="0"/>
    </xf>
    <xf numFmtId="4" fontId="11" fillId="0" borderId="11" xfId="0" applyNumberFormat="1" applyFont="1" applyFill="1" applyBorder="1" applyAlignment="1" applyProtection="1">
      <alignment vertical="center" wrapText="1"/>
      <protection locked="0"/>
    </xf>
    <xf numFmtId="0" fontId="11" fillId="0" borderId="16" xfId="0" applyFont="1" applyFill="1" applyBorder="1" applyAlignment="1" applyProtection="1">
      <alignment vertical="center" wrapText="1"/>
      <protection locked="0"/>
    </xf>
    <xf numFmtId="172" fontId="10" fillId="0" borderId="16" xfId="62" applyNumberFormat="1" applyFont="1" applyFill="1" applyBorder="1" applyAlignment="1" applyProtection="1">
      <alignment vertical="center" wrapText="1"/>
      <protection locked="0"/>
    </xf>
    <xf numFmtId="0" fontId="10" fillId="0" borderId="11" xfId="0" applyFont="1" applyFill="1" applyBorder="1" applyAlignment="1" applyProtection="1">
      <alignment vertical="center" wrapText="1"/>
      <protection locked="0"/>
    </xf>
    <xf numFmtId="172" fontId="10" fillId="0" borderId="16" xfId="0" applyNumberFormat="1" applyFont="1" applyFill="1" applyBorder="1" applyAlignment="1" applyProtection="1">
      <alignment horizontal="right" vertical="center"/>
      <protection locked="0"/>
    </xf>
    <xf numFmtId="0" fontId="12" fillId="0" borderId="13" xfId="0" applyFont="1" applyFill="1" applyBorder="1" applyAlignment="1" applyProtection="1">
      <alignment vertical="center" wrapText="1"/>
      <protection locked="0"/>
    </xf>
    <xf numFmtId="0" fontId="12" fillId="0" borderId="14" xfId="0" applyFont="1" applyFill="1" applyBorder="1" applyAlignment="1" applyProtection="1">
      <alignment vertical="center" wrapText="1"/>
      <protection locked="0"/>
    </xf>
    <xf numFmtId="0" fontId="12" fillId="0" borderId="17" xfId="0" applyFont="1" applyFill="1" applyBorder="1" applyAlignment="1" applyProtection="1">
      <alignment vertical="center" wrapText="1"/>
      <protection locked="0"/>
    </xf>
    <xf numFmtId="0" fontId="11" fillId="0" borderId="15" xfId="0" applyFont="1" applyFill="1" applyBorder="1" applyAlignment="1" applyProtection="1">
      <alignment vertical="center" wrapText="1"/>
      <protection locked="0"/>
    </xf>
    <xf numFmtId="172" fontId="10" fillId="0" borderId="15" xfId="62" applyNumberFormat="1" applyFont="1" applyFill="1" applyBorder="1" applyAlignment="1" applyProtection="1">
      <alignment vertical="center" wrapText="1"/>
      <protection locked="0"/>
    </xf>
    <xf numFmtId="172" fontId="11" fillId="0" borderId="15" xfId="0" applyNumberFormat="1" applyFont="1" applyFill="1" applyBorder="1" applyAlignment="1" applyProtection="1">
      <alignment horizontal="right" vertical="center"/>
      <protection locked="0"/>
    </xf>
    <xf numFmtId="172" fontId="11" fillId="0" borderId="15" xfId="0" applyNumberFormat="1" applyFont="1" applyFill="1" applyBorder="1" applyAlignment="1" applyProtection="1">
      <alignment horizontal="right" vertical="center" wrapText="1"/>
      <protection locked="0"/>
    </xf>
    <xf numFmtId="172" fontId="11" fillId="0" borderId="16" xfId="0" applyNumberFormat="1" applyFont="1" applyFill="1" applyBorder="1" applyAlignment="1" applyProtection="1">
      <alignment horizontal="right" vertical="center" wrapText="1"/>
      <protection locked="0"/>
    </xf>
    <xf numFmtId="172" fontId="11" fillId="0" borderId="18" xfId="0" applyNumberFormat="1" applyFont="1" applyFill="1" applyBorder="1" applyAlignment="1" applyProtection="1">
      <alignment horizontal="right" vertical="center"/>
      <protection locked="0"/>
    </xf>
    <xf numFmtId="172" fontId="11" fillId="0" borderId="11" xfId="62" applyNumberFormat="1" applyFont="1" applyFill="1" applyBorder="1" applyAlignment="1" applyProtection="1">
      <alignment vertical="center" wrapText="1"/>
      <protection locked="0"/>
    </xf>
    <xf numFmtId="172" fontId="1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2" xfId="0" applyFont="1" applyFill="1" applyBorder="1" applyAlignment="1" applyProtection="1">
      <alignment vertical="center" wrapText="1"/>
      <protection locked="0"/>
    </xf>
    <xf numFmtId="172" fontId="11" fillId="0" borderId="15" xfId="0" applyNumberFormat="1" applyFont="1" applyFill="1" applyBorder="1" applyAlignment="1" applyProtection="1">
      <alignment horizontal="right" vertical="center"/>
      <protection/>
    </xf>
    <xf numFmtId="0" fontId="10" fillId="0" borderId="16" xfId="0" applyFont="1" applyFill="1" applyBorder="1" applyAlignment="1" applyProtection="1">
      <alignment vertical="center" wrapText="1"/>
      <protection locked="0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11" xfId="0" applyFont="1" applyFill="1" applyBorder="1" applyAlignment="1" applyProtection="1">
      <alignment vertical="center" wrapText="1"/>
      <protection locked="0"/>
    </xf>
    <xf numFmtId="0" fontId="61" fillId="0" borderId="10" xfId="0" applyFont="1" applyBorder="1" applyAlignment="1">
      <alignment/>
    </xf>
    <xf numFmtId="0" fontId="16" fillId="0" borderId="0" xfId="0" applyFont="1" applyAlignment="1">
      <alignment/>
    </xf>
    <xf numFmtId="0" fontId="10" fillId="0" borderId="15" xfId="0" applyFont="1" applyFill="1" applyBorder="1" applyAlignment="1" applyProtection="1">
      <alignment vertical="center" wrapText="1"/>
      <protection locked="0"/>
    </xf>
    <xf numFmtId="4" fontId="10" fillId="0" borderId="11" xfId="0" applyNumberFormat="1" applyFont="1" applyFill="1" applyBorder="1" applyAlignment="1" applyProtection="1">
      <alignment vertical="center" wrapText="1"/>
      <protection locked="0"/>
    </xf>
    <xf numFmtId="4" fontId="11" fillId="0" borderId="16" xfId="0" applyNumberFormat="1" applyFont="1" applyFill="1" applyBorder="1" applyAlignment="1" applyProtection="1">
      <alignment vertical="top" wrapText="1"/>
      <protection locked="0"/>
    </xf>
    <xf numFmtId="4" fontId="11" fillId="0" borderId="11" xfId="0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9" xfId="0" applyNumberFormat="1" applyFont="1" applyFill="1" applyBorder="1" applyAlignment="1" applyProtection="1">
      <alignment vertical="center" wrapText="1"/>
      <protection locked="0"/>
    </xf>
    <xf numFmtId="0" fontId="62" fillId="0" borderId="0" xfId="0" applyFont="1" applyAlignment="1">
      <alignment/>
    </xf>
    <xf numFmtId="0" fontId="13" fillId="0" borderId="10" xfId="0" applyFont="1" applyBorder="1" applyAlignment="1">
      <alignment/>
    </xf>
    <xf numFmtId="0" fontId="18" fillId="0" borderId="10" xfId="0" applyFont="1" applyBorder="1" applyAlignment="1">
      <alignment/>
    </xf>
    <xf numFmtId="4" fontId="11" fillId="0" borderId="0" xfId="0" applyNumberFormat="1" applyFont="1" applyFill="1" applyBorder="1" applyAlignment="1" applyProtection="1">
      <alignment vertical="center" wrapText="1"/>
      <protection locked="0"/>
    </xf>
    <xf numFmtId="4" fontId="10" fillId="0" borderId="0" xfId="62" applyNumberFormat="1" applyFont="1" applyFill="1" applyBorder="1" applyAlignment="1" applyProtection="1">
      <alignment vertical="center" wrapText="1"/>
      <protection locked="0"/>
    </xf>
    <xf numFmtId="4" fontId="11" fillId="0" borderId="0" xfId="62" applyNumberFormat="1" applyFont="1" applyFill="1" applyBorder="1" applyAlignment="1" applyProtection="1">
      <alignment vertical="center" wrapText="1"/>
      <protection locked="0"/>
    </xf>
    <xf numFmtId="172" fontId="11" fillId="0" borderId="0" xfId="62" applyNumberFormat="1" applyFont="1" applyFill="1" applyBorder="1" applyAlignment="1" applyProtection="1">
      <alignment vertical="center" wrapText="1"/>
      <protection locked="0"/>
    </xf>
    <xf numFmtId="172" fontId="10" fillId="0" borderId="0" xfId="62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172" fontId="11" fillId="0" borderId="11" xfId="0" applyNumberFormat="1" applyFont="1" applyFill="1" applyBorder="1" applyAlignment="1" applyProtection="1">
      <alignment horizontal="justify" vertical="top" wrapText="1"/>
      <protection locked="0"/>
    </xf>
    <xf numFmtId="4" fontId="63" fillId="0" borderId="11" xfId="0" applyNumberFormat="1" applyFont="1" applyBorder="1" applyAlignment="1">
      <alignment horizontal="center" vertical="center"/>
    </xf>
    <xf numFmtId="0" fontId="64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20" xfId="0" applyFont="1" applyFill="1" applyBorder="1" applyAlignment="1" applyProtection="1">
      <alignment vertical="center" wrapText="1"/>
      <protection locked="0"/>
    </xf>
    <xf numFmtId="0" fontId="11" fillId="0" borderId="21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172" fontId="11" fillId="0" borderId="18" xfId="0" applyNumberFormat="1" applyFont="1" applyFill="1" applyBorder="1" applyAlignment="1" applyProtection="1">
      <alignment horizontal="left" vertical="top" wrapText="1"/>
      <protection locked="0"/>
    </xf>
    <xf numFmtId="172" fontId="10" fillId="0" borderId="11" xfId="62" applyNumberFormat="1" applyFont="1" applyFill="1" applyBorder="1" applyAlignment="1" applyProtection="1">
      <alignment horizontal="center" vertical="center" wrapText="1"/>
      <protection locked="0"/>
    </xf>
    <xf numFmtId="172" fontId="10" fillId="0" borderId="14" xfId="62" applyNumberFormat="1" applyFont="1" applyFill="1" applyBorder="1" applyAlignment="1" applyProtection="1">
      <alignment horizontal="center" vertical="center" wrapText="1"/>
      <protection locked="0"/>
    </xf>
    <xf numFmtId="172" fontId="11" fillId="0" borderId="11" xfId="62" applyNumberFormat="1" applyFont="1" applyFill="1" applyBorder="1" applyAlignment="1" applyProtection="1">
      <alignment horizontal="center" vertical="center" wrapText="1"/>
      <protection locked="0"/>
    </xf>
    <xf numFmtId="4" fontId="10" fillId="0" borderId="11" xfId="62" applyNumberFormat="1" applyFont="1" applyFill="1" applyBorder="1" applyAlignment="1" applyProtection="1">
      <alignment horizontal="center" vertical="center" wrapText="1"/>
      <protection locked="0"/>
    </xf>
    <xf numFmtId="4" fontId="11" fillId="0" borderId="11" xfId="62" applyNumberFormat="1" applyFont="1" applyFill="1" applyBorder="1" applyAlignment="1" applyProtection="1">
      <alignment horizontal="center" vertical="center" wrapText="1"/>
      <protection locked="0"/>
    </xf>
    <xf numFmtId="4" fontId="10" fillId="0" borderId="14" xfId="62" applyNumberFormat="1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172" fontId="11" fillId="0" borderId="11" xfId="0" applyNumberFormat="1" applyFont="1" applyFill="1" applyBorder="1" applyAlignment="1" applyProtection="1">
      <alignment horizontal="center" vertical="center" wrapText="1"/>
      <protection/>
    </xf>
    <xf numFmtId="172" fontId="11" fillId="0" borderId="15" xfId="0" applyNumberFormat="1" applyFont="1" applyFill="1" applyBorder="1" applyAlignment="1" applyProtection="1">
      <alignment horizontal="center" vertical="center"/>
      <protection/>
    </xf>
    <xf numFmtId="172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15" xfId="0" applyNumberFormat="1" applyFont="1" applyFill="1" applyBorder="1" applyAlignment="1" applyProtection="1">
      <alignment horizontal="center" vertical="center"/>
      <protection locked="0"/>
    </xf>
    <xf numFmtId="172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18" xfId="0" applyNumberFormat="1" applyFont="1" applyFill="1" applyBorder="1" applyAlignment="1" applyProtection="1">
      <alignment horizontal="center" vertical="center"/>
      <protection locked="0"/>
    </xf>
    <xf numFmtId="172" fontId="10" fillId="0" borderId="16" xfId="62" applyNumberFormat="1" applyFont="1" applyFill="1" applyBorder="1" applyAlignment="1" applyProtection="1">
      <alignment horizontal="center" vertical="center" wrapText="1"/>
      <protection locked="0"/>
    </xf>
    <xf numFmtId="172" fontId="10" fillId="0" borderId="16" xfId="0" applyNumberFormat="1" applyFont="1" applyFill="1" applyBorder="1" applyAlignment="1" applyProtection="1">
      <alignment horizontal="center" vertical="center"/>
      <protection locked="0"/>
    </xf>
    <xf numFmtId="172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10" fillId="0" borderId="15" xfId="62" applyNumberFormat="1" applyFont="1" applyFill="1" applyBorder="1" applyAlignment="1" applyProtection="1">
      <alignment horizontal="center" vertical="center" wrapText="1"/>
      <protection locked="0"/>
    </xf>
    <xf numFmtId="4" fontId="11" fillId="0" borderId="16" xfId="62" applyNumberFormat="1" applyFont="1" applyFill="1" applyBorder="1" applyAlignment="1" applyProtection="1">
      <alignment horizontal="center" vertical="center" wrapText="1"/>
      <protection locked="0"/>
    </xf>
    <xf numFmtId="172" fontId="11" fillId="0" borderId="11" xfId="0" applyNumberFormat="1" applyFont="1" applyFill="1" applyBorder="1" applyAlignment="1" applyProtection="1">
      <alignment horizontal="center" vertical="center"/>
      <protection locked="0"/>
    </xf>
    <xf numFmtId="172" fontId="11" fillId="0" borderId="16" xfId="0" applyNumberFormat="1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4" fontId="65" fillId="0" borderId="0" xfId="0" applyNumberFormat="1" applyFont="1" applyAlignment="1">
      <alignment horizontal="center" vertical="center"/>
    </xf>
    <xf numFmtId="2" fontId="10" fillId="0" borderId="11" xfId="62" applyNumberFormat="1" applyFont="1" applyFill="1" applyBorder="1" applyAlignment="1" applyProtection="1">
      <alignment horizontal="center" vertical="center" wrapText="1"/>
      <protection locked="0"/>
    </xf>
    <xf numFmtId="4" fontId="10" fillId="0" borderId="15" xfId="0" applyNumberFormat="1" applyFont="1" applyFill="1" applyBorder="1" applyAlignment="1" applyProtection="1">
      <alignment vertical="center" wrapText="1"/>
      <protection locked="0"/>
    </xf>
    <xf numFmtId="4" fontId="63" fillId="0" borderId="0" xfId="0" applyNumberFormat="1" applyFont="1" applyAlignment="1">
      <alignment horizontal="center" vertical="center"/>
    </xf>
    <xf numFmtId="4" fontId="11" fillId="0" borderId="14" xfId="62" applyNumberFormat="1" applyFont="1" applyFill="1" applyBorder="1" applyAlignment="1" applyProtection="1">
      <alignment horizontal="center" vertical="center" wrapText="1"/>
      <protection locked="0"/>
    </xf>
    <xf numFmtId="172" fontId="11" fillId="0" borderId="14" xfId="62" applyNumberFormat="1" applyFont="1" applyFill="1" applyBorder="1" applyAlignment="1" applyProtection="1">
      <alignment horizontal="center" vertical="center" wrapText="1"/>
      <protection locked="0"/>
    </xf>
    <xf numFmtId="0" fontId="65" fillId="0" borderId="0" xfId="0" applyFont="1" applyAlignment="1">
      <alignment horizontal="center" vertical="center"/>
    </xf>
    <xf numFmtId="2" fontId="10" fillId="0" borderId="14" xfId="62" applyNumberFormat="1" applyFont="1" applyFill="1" applyBorder="1" applyAlignment="1" applyProtection="1">
      <alignment horizontal="center" vertical="center" wrapText="1"/>
      <protection locked="0"/>
    </xf>
    <xf numFmtId="2" fontId="65" fillId="0" borderId="0" xfId="0" applyNumberFormat="1" applyFont="1" applyAlignment="1">
      <alignment horizontal="center" vertical="center"/>
    </xf>
    <xf numFmtId="174" fontId="11" fillId="0" borderId="16" xfId="62" applyNumberFormat="1" applyFont="1" applyFill="1" applyBorder="1" applyAlignment="1" applyProtection="1">
      <alignment horizontal="center" vertical="center" wrapText="1"/>
      <protection locked="0"/>
    </xf>
    <xf numFmtId="2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173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1" xfId="62" applyNumberFormat="1" applyFont="1" applyFill="1" applyBorder="1" applyAlignment="1" applyProtection="1">
      <alignment horizontal="center" vertical="center" wrapText="1"/>
      <protection locked="0"/>
    </xf>
    <xf numFmtId="173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65" fillId="0" borderId="11" xfId="0" applyNumberFormat="1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172" fontId="10" fillId="0" borderId="13" xfId="62" applyNumberFormat="1" applyFont="1" applyFill="1" applyBorder="1" applyAlignment="1" applyProtection="1">
      <alignment horizontal="center" vertical="center" wrapText="1"/>
      <protection locked="0"/>
    </xf>
    <xf numFmtId="4" fontId="10" fillId="0" borderId="16" xfId="62" applyNumberFormat="1" applyFont="1" applyFill="1" applyBorder="1" applyAlignment="1" applyProtection="1">
      <alignment horizontal="center" vertical="center" wrapText="1"/>
      <protection locked="0"/>
    </xf>
    <xf numFmtId="4" fontId="63" fillId="0" borderId="15" xfId="0" applyNumberFormat="1" applyFont="1" applyBorder="1" applyAlignment="1">
      <alignment horizontal="center" vertical="center"/>
    </xf>
    <xf numFmtId="4" fontId="11" fillId="0" borderId="11" xfId="62" applyNumberFormat="1" applyFont="1" applyFill="1" applyBorder="1" applyAlignment="1" applyProtection="1">
      <alignment horizontal="center" vertical="center" wrapText="1"/>
      <protection/>
    </xf>
    <xf numFmtId="172" fontId="11" fillId="0" borderId="15" xfId="62" applyNumberFormat="1" applyFont="1" applyFill="1" applyBorder="1" applyAlignment="1" applyProtection="1">
      <alignment horizontal="center" vertical="center" wrapText="1"/>
      <protection locked="0"/>
    </xf>
    <xf numFmtId="4" fontId="9" fillId="0" borderId="11" xfId="62" applyNumberFormat="1" applyFont="1" applyFill="1" applyBorder="1" applyAlignment="1" applyProtection="1">
      <alignment horizontal="center" vertical="center" wrapText="1"/>
      <protection locked="0"/>
    </xf>
    <xf numFmtId="2" fontId="10" fillId="0" borderId="22" xfId="62" applyNumberFormat="1" applyFont="1" applyFill="1" applyBorder="1" applyAlignment="1" applyProtection="1">
      <alignment horizontal="center" vertical="center" wrapText="1"/>
      <protection/>
    </xf>
    <xf numFmtId="4" fontId="10" fillId="0" borderId="21" xfId="62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2" fontId="66" fillId="0" borderId="11" xfId="0" applyNumberFormat="1" applyFont="1" applyBorder="1" applyAlignment="1">
      <alignment horizontal="center" vertical="center"/>
    </xf>
    <xf numFmtId="2" fontId="66" fillId="0" borderId="0" xfId="0" applyNumberFormat="1" applyFont="1" applyAlignment="1">
      <alignment horizontal="center" vertical="center"/>
    </xf>
    <xf numFmtId="172" fontId="11" fillId="0" borderId="16" xfId="62" applyNumberFormat="1" applyFont="1" applyFill="1" applyBorder="1" applyAlignment="1" applyProtection="1">
      <alignment horizontal="center" vertical="center" wrapText="1"/>
      <protection locked="0"/>
    </xf>
    <xf numFmtId="43" fontId="65" fillId="0" borderId="0" xfId="60" applyFont="1" applyAlignment="1">
      <alignment horizontal="center" vertical="center"/>
    </xf>
    <xf numFmtId="2" fontId="65" fillId="0" borderId="16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2" fontId="10" fillId="0" borderId="16" xfId="62" applyNumberFormat="1" applyFont="1" applyFill="1" applyBorder="1" applyAlignment="1" applyProtection="1">
      <alignment horizontal="center" vertical="center" wrapText="1"/>
      <protection locked="0"/>
    </xf>
    <xf numFmtId="4" fontId="63" fillId="0" borderId="11" xfId="0" applyNumberFormat="1" applyFont="1" applyBorder="1" applyAlignment="1">
      <alignment horizontal="center"/>
    </xf>
    <xf numFmtId="172" fontId="10" fillId="0" borderId="16" xfId="0" applyNumberFormat="1" applyFont="1" applyFill="1" applyBorder="1" applyAlignment="1" applyProtection="1">
      <alignment horizontal="center"/>
      <protection locked="0"/>
    </xf>
    <xf numFmtId="172" fontId="10" fillId="0" borderId="16" xfId="62" applyNumberFormat="1" applyFont="1" applyFill="1" applyBorder="1" applyAlignment="1" applyProtection="1">
      <alignment horizontal="center" wrapText="1"/>
      <protection locked="0"/>
    </xf>
    <xf numFmtId="0" fontId="12" fillId="0" borderId="14" xfId="0" applyFont="1" applyFill="1" applyBorder="1" applyAlignment="1" applyProtection="1">
      <alignment horizontal="center" wrapText="1"/>
      <protection locked="0"/>
    </xf>
    <xf numFmtId="0" fontId="12" fillId="0" borderId="17" xfId="0" applyFont="1" applyFill="1" applyBorder="1" applyAlignment="1" applyProtection="1">
      <alignment horizontal="center" wrapText="1"/>
      <protection locked="0"/>
    </xf>
    <xf numFmtId="4" fontId="10" fillId="0" borderId="11" xfId="62" applyNumberFormat="1" applyFont="1" applyFill="1" applyBorder="1" applyAlignment="1" applyProtection="1">
      <alignment horizontal="center" wrapText="1"/>
      <protection locked="0"/>
    </xf>
    <xf numFmtId="172" fontId="11" fillId="0" borderId="15" xfId="0" applyNumberFormat="1" applyFont="1" applyFill="1" applyBorder="1" applyAlignment="1" applyProtection="1">
      <alignment horizontal="center" wrapText="1"/>
      <protection locked="0"/>
    </xf>
    <xf numFmtId="172" fontId="11" fillId="0" borderId="15" xfId="0" applyNumberFormat="1" applyFont="1" applyFill="1" applyBorder="1" applyAlignment="1" applyProtection="1">
      <alignment horizontal="center"/>
      <protection locked="0"/>
    </xf>
    <xf numFmtId="172" fontId="11" fillId="0" borderId="11" xfId="0" applyNumberFormat="1" applyFont="1" applyFill="1" applyBorder="1" applyAlignment="1" applyProtection="1">
      <alignment horizontal="center" wrapText="1"/>
      <protection locked="0"/>
    </xf>
    <xf numFmtId="4" fontId="11" fillId="0" borderId="11" xfId="62" applyNumberFormat="1" applyFont="1" applyFill="1" applyBorder="1" applyAlignment="1" applyProtection="1">
      <alignment horizontal="center" wrapText="1"/>
      <protection/>
    </xf>
    <xf numFmtId="172" fontId="11" fillId="0" borderId="11" xfId="0" applyNumberFormat="1" applyFont="1" applyFill="1" applyBorder="1" applyAlignment="1" applyProtection="1">
      <alignment horizontal="center"/>
      <protection locked="0"/>
    </xf>
    <xf numFmtId="4" fontId="10" fillId="0" borderId="16" xfId="62" applyNumberFormat="1" applyFont="1" applyFill="1" applyBorder="1" applyAlignment="1" applyProtection="1">
      <alignment horizontal="center" wrapText="1"/>
      <protection locked="0"/>
    </xf>
    <xf numFmtId="172" fontId="11" fillId="0" borderId="16" xfId="0" applyNumberFormat="1" applyFont="1" applyFill="1" applyBorder="1" applyAlignment="1" applyProtection="1">
      <alignment horizontal="center" wrapText="1"/>
      <protection locked="0"/>
    </xf>
    <xf numFmtId="172" fontId="11" fillId="0" borderId="18" xfId="0" applyNumberFormat="1" applyFont="1" applyFill="1" applyBorder="1" applyAlignment="1" applyProtection="1">
      <alignment horizontal="center"/>
      <protection locked="0"/>
    </xf>
    <xf numFmtId="4" fontId="10" fillId="0" borderId="18" xfId="0" applyNumberFormat="1" applyFont="1" applyFill="1" applyBorder="1" applyAlignment="1" applyProtection="1">
      <alignment horizontal="center" vertical="center"/>
      <protection locked="0"/>
    </xf>
    <xf numFmtId="4" fontId="10" fillId="0" borderId="18" xfId="62" applyNumberFormat="1" applyFont="1" applyFill="1" applyBorder="1" applyAlignment="1" applyProtection="1">
      <alignment horizontal="center" vertical="center" wrapText="1"/>
      <protection locked="0"/>
    </xf>
    <xf numFmtId="4" fontId="12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vertical="top" wrapText="1"/>
      <protection locked="0"/>
    </xf>
    <xf numFmtId="2" fontId="63" fillId="0" borderId="16" xfId="0" applyNumberFormat="1" applyFont="1" applyBorder="1" applyAlignment="1">
      <alignment horizontal="center" vertical="center"/>
    </xf>
    <xf numFmtId="4" fontId="11" fillId="0" borderId="15" xfId="0" applyNumberFormat="1" applyFont="1" applyFill="1" applyBorder="1" applyAlignment="1" applyProtection="1">
      <alignment vertical="top" wrapText="1"/>
      <protection locked="0"/>
    </xf>
    <xf numFmtId="0" fontId="9" fillId="0" borderId="18" xfId="0" applyFont="1" applyFill="1" applyBorder="1" applyAlignment="1" applyProtection="1">
      <alignment horizontal="left" vertical="top" wrapText="1"/>
      <protection locked="0"/>
    </xf>
    <xf numFmtId="0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8" xfId="0" applyFont="1" applyFill="1" applyBorder="1" applyAlignment="1" applyProtection="1">
      <alignment horizontal="left" vertical="top" wrapText="1"/>
      <protection locked="0"/>
    </xf>
    <xf numFmtId="0" fontId="12" fillId="0" borderId="11" xfId="0" applyFont="1" applyFill="1" applyBorder="1" applyAlignment="1" applyProtection="1">
      <alignment vertical="center" wrapText="1"/>
      <protection locked="0"/>
    </xf>
    <xf numFmtId="4" fontId="10" fillId="0" borderId="23" xfId="0" applyNumberFormat="1" applyFont="1" applyFill="1" applyBorder="1" applyAlignment="1" applyProtection="1">
      <alignment vertical="center" wrapText="1"/>
      <protection locked="0"/>
    </xf>
    <xf numFmtId="4" fontId="11" fillId="0" borderId="24" xfId="0" applyNumberFormat="1" applyFont="1" applyFill="1" applyBorder="1" applyAlignment="1" applyProtection="1">
      <alignment vertical="center" wrapText="1"/>
      <protection locked="0"/>
    </xf>
    <xf numFmtId="4" fontId="11" fillId="0" borderId="25" xfId="0" applyNumberFormat="1" applyFont="1" applyFill="1" applyBorder="1" applyAlignment="1" applyProtection="1">
      <alignment vertical="top" wrapText="1"/>
      <protection locked="0"/>
    </xf>
    <xf numFmtId="4" fontId="11" fillId="0" borderId="13" xfId="0" applyNumberFormat="1" applyFont="1" applyFill="1" applyBorder="1" applyAlignment="1" applyProtection="1">
      <alignment vertical="top" wrapText="1"/>
      <protection locked="0"/>
    </xf>
    <xf numFmtId="4" fontId="11" fillId="0" borderId="13" xfId="0" applyNumberFormat="1" applyFont="1" applyFill="1" applyBorder="1" applyAlignment="1" applyProtection="1">
      <alignment vertical="center" wrapText="1"/>
      <protection locked="0"/>
    </xf>
    <xf numFmtId="4" fontId="11" fillId="0" borderId="15" xfId="62" applyNumberFormat="1" applyFont="1" applyFill="1" applyBorder="1" applyAlignment="1" applyProtection="1">
      <alignment horizontal="center" vertical="center" wrapText="1"/>
      <protection locked="0"/>
    </xf>
    <xf numFmtId="4" fontId="12" fillId="0" borderId="14" xfId="0" applyNumberFormat="1" applyFont="1" applyFill="1" applyBorder="1" applyAlignment="1" applyProtection="1">
      <alignment vertical="center" wrapText="1"/>
      <protection locked="0"/>
    </xf>
    <xf numFmtId="4" fontId="11" fillId="0" borderId="10" xfId="0" applyNumberFormat="1" applyFont="1" applyFill="1" applyBorder="1" applyAlignment="1" applyProtection="1">
      <alignment vertical="center" wrapText="1"/>
      <protection locked="0"/>
    </xf>
    <xf numFmtId="4" fontId="11" fillId="0" borderId="23" xfId="0" applyNumberFormat="1" applyFont="1" applyFill="1" applyBorder="1" applyAlignment="1" applyProtection="1">
      <alignment vertical="top" wrapText="1"/>
      <protection locked="0"/>
    </xf>
    <xf numFmtId="4" fontId="11" fillId="0" borderId="14" xfId="0" applyNumberFormat="1" applyFont="1" applyFill="1" applyBorder="1" applyAlignment="1" applyProtection="1">
      <alignment vertical="top" wrapText="1"/>
      <protection locked="0"/>
    </xf>
    <xf numFmtId="4" fontId="11" fillId="0" borderId="14" xfId="0" applyNumberFormat="1" applyFont="1" applyFill="1" applyBorder="1" applyAlignment="1" applyProtection="1">
      <alignment vertical="center" wrapText="1"/>
      <protection locked="0"/>
    </xf>
    <xf numFmtId="4" fontId="10" fillId="0" borderId="15" xfId="62" applyNumberFormat="1" applyFont="1" applyFill="1" applyBorder="1" applyAlignment="1" applyProtection="1">
      <alignment horizontal="center" vertical="center" wrapText="1"/>
      <protection locked="0"/>
    </xf>
    <xf numFmtId="172" fontId="63" fillId="0" borderId="11" xfId="0" applyNumberFormat="1" applyFont="1" applyBorder="1" applyAlignment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74" fontId="65" fillId="0" borderId="11" xfId="0" applyNumberFormat="1" applyFont="1" applyBorder="1" applyAlignment="1">
      <alignment horizontal="center" vertical="center"/>
    </xf>
    <xf numFmtId="2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5" xfId="0" applyNumberFormat="1" applyFont="1" applyFill="1" applyBorder="1" applyAlignment="1" applyProtection="1">
      <alignment horizontal="center" vertical="center"/>
      <protection locked="0"/>
    </xf>
    <xf numFmtId="4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10" fillId="0" borderId="15" xfId="0" applyNumberFormat="1" applyFont="1" applyFill="1" applyBorder="1" applyAlignment="1" applyProtection="1">
      <alignment horizontal="center" vertical="center"/>
      <protection locked="0"/>
    </xf>
    <xf numFmtId="2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172" fontId="10" fillId="0" borderId="21" xfId="0" applyNumberFormat="1" applyFont="1" applyFill="1" applyBorder="1" applyAlignment="1" applyProtection="1">
      <alignment horizontal="center" vertical="center"/>
      <protection locked="0"/>
    </xf>
    <xf numFmtId="172" fontId="10" fillId="0" borderId="26" xfId="0" applyNumberFormat="1" applyFont="1" applyFill="1" applyBorder="1" applyAlignment="1" applyProtection="1">
      <alignment horizontal="center" vertical="center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174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top" wrapText="1"/>
      <protection locked="0"/>
    </xf>
    <xf numFmtId="49" fontId="11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11" xfId="0" applyFont="1" applyBorder="1" applyAlignment="1">
      <alignment horizontal="center" vertical="center"/>
    </xf>
    <xf numFmtId="172" fontId="11" fillId="0" borderId="13" xfId="62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Alignment="1">
      <alignment/>
    </xf>
    <xf numFmtId="174" fontId="10" fillId="0" borderId="22" xfId="62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10" fillId="0" borderId="16" xfId="0" applyFont="1" applyFill="1" applyBorder="1" applyAlignment="1" applyProtection="1">
      <alignment vertical="top" wrapText="1"/>
      <protection locked="0"/>
    </xf>
    <xf numFmtId="0" fontId="10" fillId="0" borderId="18" xfId="0" applyFont="1" applyFill="1" applyBorder="1" applyAlignment="1" applyProtection="1">
      <alignment vertical="top" wrapText="1"/>
      <protection locked="0"/>
    </xf>
    <xf numFmtId="0" fontId="10" fillId="0" borderId="15" xfId="0" applyFont="1" applyFill="1" applyBorder="1" applyAlignment="1" applyProtection="1">
      <alignment vertical="top" wrapText="1"/>
      <protection locked="0"/>
    </xf>
    <xf numFmtId="0" fontId="67" fillId="33" borderId="11" xfId="0" applyFont="1" applyFill="1" applyBorder="1" applyAlignment="1">
      <alignment wrapText="1"/>
    </xf>
    <xf numFmtId="172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11" xfId="0" applyFont="1" applyBorder="1" applyAlignment="1">
      <alignment horizontal="center" vertical="center"/>
    </xf>
    <xf numFmtId="0" fontId="65" fillId="0" borderId="11" xfId="0" applyFont="1" applyBorder="1" applyAlignment="1">
      <alignment/>
    </xf>
    <xf numFmtId="2" fontId="63" fillId="0" borderId="11" xfId="0" applyNumberFormat="1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4" fontId="11" fillId="0" borderId="11" xfId="0" applyNumberFormat="1" applyFont="1" applyFill="1" applyBorder="1" applyAlignment="1" applyProtection="1">
      <alignment horizontal="left" wrapText="1"/>
      <protection locked="0"/>
    </xf>
    <xf numFmtId="0" fontId="10" fillId="0" borderId="25" xfId="0" applyFont="1" applyFill="1" applyBorder="1" applyAlignment="1" applyProtection="1">
      <alignment vertical="center" wrapText="1"/>
      <protection locked="0"/>
    </xf>
    <xf numFmtId="0" fontId="11" fillId="0" borderId="24" xfId="0" applyFont="1" applyFill="1" applyBorder="1" applyAlignment="1" applyProtection="1">
      <alignment vertical="center" wrapText="1"/>
      <protection locked="0"/>
    </xf>
    <xf numFmtId="0" fontId="11" fillId="0" borderId="13" xfId="0" applyFont="1" applyFill="1" applyBorder="1" applyAlignment="1" applyProtection="1">
      <alignment vertical="center" wrapText="1"/>
      <protection locked="0"/>
    </xf>
    <xf numFmtId="0" fontId="11" fillId="0" borderId="13" xfId="0" applyFont="1" applyFill="1" applyBorder="1" applyAlignment="1" applyProtection="1">
      <alignment vertical="top" wrapText="1"/>
      <protection locked="0"/>
    </xf>
    <xf numFmtId="0" fontId="11" fillId="0" borderId="25" xfId="0" applyFont="1" applyFill="1" applyBorder="1" applyAlignment="1" applyProtection="1">
      <alignment vertical="center" wrapText="1"/>
      <protection locked="0"/>
    </xf>
    <xf numFmtId="172" fontId="11" fillId="0" borderId="11" xfId="0" applyNumberFormat="1" applyFont="1" applyFill="1" applyBorder="1" applyAlignment="1" applyProtection="1">
      <alignment horizontal="right" vertical="center"/>
      <protection locked="0"/>
    </xf>
    <xf numFmtId="0" fontId="11" fillId="0" borderId="11" xfId="0" applyNumberFormat="1" applyFont="1" applyFill="1" applyBorder="1" applyAlignment="1" applyProtection="1">
      <alignment vertical="center" wrapText="1"/>
      <protection locked="0"/>
    </xf>
    <xf numFmtId="4" fontId="11" fillId="0" borderId="11" xfId="62" applyNumberFormat="1" applyFont="1" applyFill="1" applyBorder="1" applyAlignment="1" applyProtection="1">
      <alignment horizontal="center" wrapText="1"/>
      <protection locked="0"/>
    </xf>
    <xf numFmtId="2" fontId="62" fillId="0" borderId="11" xfId="0" applyNumberFormat="1" applyFont="1" applyBorder="1" applyAlignment="1">
      <alignment horizontal="center" vertical="center"/>
    </xf>
    <xf numFmtId="4" fontId="11" fillId="0" borderId="11" xfId="0" applyNumberFormat="1" applyFont="1" applyFill="1" applyBorder="1" applyAlignment="1" applyProtection="1">
      <alignment horizontal="center" wrapText="1"/>
      <protection locked="0"/>
    </xf>
    <xf numFmtId="4" fontId="11" fillId="0" borderId="18" xfId="62" applyNumberFormat="1" applyFont="1" applyFill="1" applyBorder="1" applyAlignment="1" applyProtection="1">
      <alignment horizontal="center" vertical="center" wrapText="1"/>
      <protection locked="0"/>
    </xf>
    <xf numFmtId="172" fontId="11" fillId="0" borderId="18" xfId="62" applyNumberFormat="1" applyFont="1" applyFill="1" applyBorder="1" applyAlignment="1" applyProtection="1">
      <alignment horizontal="center" vertical="center" wrapText="1"/>
      <protection locked="0"/>
    </xf>
    <xf numFmtId="172" fontId="10" fillId="0" borderId="18" xfId="62" applyNumberFormat="1" applyFont="1" applyFill="1" applyBorder="1" applyAlignment="1" applyProtection="1">
      <alignment horizontal="center" vertical="center" wrapText="1"/>
      <protection locked="0"/>
    </xf>
    <xf numFmtId="172" fontId="10" fillId="0" borderId="18" xfId="62" applyNumberFormat="1" applyFont="1" applyFill="1" applyBorder="1" applyAlignment="1" applyProtection="1">
      <alignment vertical="center" wrapText="1"/>
      <protection locked="0"/>
    </xf>
    <xf numFmtId="4" fontId="11" fillId="0" borderId="11" xfId="0" applyNumberFormat="1" applyFont="1" applyFill="1" applyBorder="1" applyAlignment="1" applyProtection="1">
      <alignment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2" fontId="11" fillId="0" borderId="11" xfId="57" applyNumberFormat="1" applyFont="1" applyFill="1" applyBorder="1" applyAlignment="1" applyProtection="1">
      <alignment horizontal="center" vertical="center" wrapText="1"/>
      <protection locked="0"/>
    </xf>
    <xf numFmtId="2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1" xfId="0" applyNumberFormat="1" applyFont="1" applyFill="1" applyBorder="1" applyAlignment="1" applyProtection="1">
      <alignment horizontal="left" vertical="center" wrapText="1"/>
      <protection locked="0"/>
    </xf>
    <xf numFmtId="174" fontId="66" fillId="0" borderId="0" xfId="0" applyNumberFormat="1" applyFont="1" applyAlignment="1">
      <alignment horizontal="center" vertical="center"/>
    </xf>
    <xf numFmtId="2" fontId="23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23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5" xfId="0" applyNumberFormat="1" applyFont="1" applyFill="1" applyBorder="1" applyAlignment="1" applyProtection="1">
      <alignment horizontal="center" vertical="center"/>
      <protection locked="0"/>
    </xf>
    <xf numFmtId="172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172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65" fillId="0" borderId="11" xfId="0" applyFont="1" applyBorder="1" applyAlignment="1">
      <alignment horizontal="center" vertical="top" wrapText="1"/>
    </xf>
    <xf numFmtId="0" fontId="65" fillId="0" borderId="11" xfId="0" applyFont="1" applyBorder="1" applyAlignment="1">
      <alignment vertical="center"/>
    </xf>
    <xf numFmtId="0" fontId="65" fillId="0" borderId="11" xfId="0" applyFont="1" applyFill="1" applyBorder="1" applyAlignment="1">
      <alignment/>
    </xf>
    <xf numFmtId="0" fontId="65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5" fillId="0" borderId="15" xfId="0" applyFont="1" applyBorder="1" applyAlignment="1">
      <alignment horizontal="left" vertical="top" wrapText="1"/>
    </xf>
    <xf numFmtId="174" fontId="68" fillId="0" borderId="0" xfId="0" applyNumberFormat="1" applyFont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2" fontId="63" fillId="0" borderId="0" xfId="0" applyNumberFormat="1" applyFont="1" applyAlignment="1">
      <alignment horizontal="center" vertical="center"/>
    </xf>
    <xf numFmtId="172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65" fillId="0" borderId="11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 applyProtection="1">
      <alignment horizontal="center" vertical="center" wrapText="1"/>
      <protection locked="0"/>
    </xf>
    <xf numFmtId="4" fontId="2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14" xfId="0" applyNumberFormat="1" applyFont="1" applyFill="1" applyBorder="1" applyAlignment="1" applyProtection="1">
      <alignment horizontal="center" vertical="center" wrapText="1"/>
      <protection locked="0"/>
    </xf>
    <xf numFmtId="174" fontId="62" fillId="0" borderId="11" xfId="0" applyNumberFormat="1" applyFont="1" applyBorder="1" applyAlignment="1">
      <alignment horizontal="center" vertical="center"/>
    </xf>
    <xf numFmtId="4" fontId="68" fillId="33" borderId="11" xfId="0" applyNumberFormat="1" applyFont="1" applyFill="1" applyBorder="1" applyAlignment="1">
      <alignment horizontal="center" vertical="center"/>
    </xf>
    <xf numFmtId="0" fontId="69" fillId="0" borderId="11" xfId="0" applyFont="1" applyBorder="1" applyAlignment="1">
      <alignment/>
    </xf>
    <xf numFmtId="0" fontId="69" fillId="0" borderId="11" xfId="0" applyFont="1" applyFill="1" applyBorder="1" applyAlignment="1">
      <alignment/>
    </xf>
    <xf numFmtId="0" fontId="69" fillId="0" borderId="11" xfId="0" applyFont="1" applyBorder="1" applyAlignment="1">
      <alignment horizontal="center"/>
    </xf>
    <xf numFmtId="4" fontId="65" fillId="0" borderId="11" xfId="0" applyNumberFormat="1" applyFont="1" applyBorder="1" applyAlignment="1">
      <alignment horizontal="center" vertical="center"/>
    </xf>
    <xf numFmtId="4" fontId="11" fillId="0" borderId="13" xfId="62" applyNumberFormat="1" applyFont="1" applyFill="1" applyBorder="1" applyAlignment="1" applyProtection="1">
      <alignment horizontal="center" vertical="center" wrapText="1"/>
      <protection locked="0"/>
    </xf>
    <xf numFmtId="172" fontId="11" fillId="0" borderId="12" xfId="0" applyNumberFormat="1" applyFont="1" applyFill="1" applyBorder="1" applyAlignment="1" applyProtection="1">
      <alignment horizontal="center" vertical="center"/>
      <protection locked="0"/>
    </xf>
    <xf numFmtId="4" fontId="67" fillId="33" borderId="11" xfId="0" applyNumberFormat="1" applyFont="1" applyFill="1" applyBorder="1" applyAlignment="1">
      <alignment horizontal="center" wrapText="1"/>
    </xf>
    <xf numFmtId="4" fontId="11" fillId="0" borderId="12" xfId="0" applyNumberFormat="1" applyFont="1" applyFill="1" applyBorder="1" applyAlignment="1" applyProtection="1">
      <alignment vertical="center" wrapText="1"/>
      <protection locked="0"/>
    </xf>
    <xf numFmtId="172" fontId="68" fillId="33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5" xfId="0" applyFont="1" applyFill="1" applyBorder="1" applyAlignment="1" applyProtection="1">
      <alignment horizontal="center" vertical="center" wrapText="1"/>
      <protection locked="0"/>
    </xf>
    <xf numFmtId="0" fontId="10" fillId="0" borderId="23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27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Fill="1" applyBorder="1" applyAlignment="1" applyProtection="1">
      <alignment horizontal="center" vertical="center" wrapText="1"/>
      <protection locked="0"/>
    </xf>
    <xf numFmtId="0" fontId="10" fillId="0" borderId="24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28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left" vertical="top" wrapText="1"/>
      <protection locked="0"/>
    </xf>
    <xf numFmtId="0" fontId="9" fillId="0" borderId="17" xfId="0" applyFont="1" applyFill="1" applyBorder="1" applyAlignment="1" applyProtection="1">
      <alignment horizontal="left" vertical="top" wrapText="1"/>
      <protection locked="0"/>
    </xf>
    <xf numFmtId="0" fontId="10" fillId="0" borderId="16" xfId="0" applyFont="1" applyFill="1" applyBorder="1" applyAlignment="1" applyProtection="1">
      <alignment horizontal="left" vertical="top" wrapText="1"/>
      <protection locked="0"/>
    </xf>
    <xf numFmtId="0" fontId="10" fillId="0" borderId="18" xfId="0" applyFont="1" applyFill="1" applyBorder="1" applyAlignment="1" applyProtection="1">
      <alignment horizontal="left" vertical="top" wrapText="1"/>
      <protection locked="0"/>
    </xf>
    <xf numFmtId="0" fontId="10" fillId="0" borderId="15" xfId="0" applyFont="1" applyFill="1" applyBorder="1" applyAlignment="1" applyProtection="1">
      <alignment horizontal="left" vertical="top" wrapText="1"/>
      <protection locked="0"/>
    </xf>
    <xf numFmtId="49" fontId="11" fillId="0" borderId="25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8" xfId="0" applyNumberFormat="1" applyFont="1" applyFill="1" applyBorder="1" applyAlignment="1" applyProtection="1">
      <alignment vertical="center" wrapText="1"/>
      <protection locked="0"/>
    </xf>
    <xf numFmtId="49" fontId="11" fillId="0" borderId="15" xfId="0" applyNumberFormat="1" applyFont="1" applyFill="1" applyBorder="1" applyAlignment="1" applyProtection="1">
      <alignment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top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left" vertical="top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16" xfId="0" applyFont="1" applyFill="1" applyBorder="1" applyAlignment="1" applyProtection="1">
      <alignment horizontal="left" vertical="top" wrapText="1"/>
      <protection locked="0"/>
    </xf>
    <xf numFmtId="0" fontId="11" fillId="0" borderId="18" xfId="0" applyFont="1" applyFill="1" applyBorder="1" applyAlignment="1" applyProtection="1">
      <alignment horizontal="left" vertical="top" wrapText="1"/>
      <protection locked="0"/>
    </xf>
    <xf numFmtId="0" fontId="11" fillId="0" borderId="15" xfId="0" applyFont="1" applyFill="1" applyBorder="1" applyAlignment="1" applyProtection="1">
      <alignment horizontal="left" vertical="top" wrapText="1"/>
      <protection locked="0"/>
    </xf>
    <xf numFmtId="49" fontId="11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4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28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Alignment="1">
      <alignment/>
    </xf>
    <xf numFmtId="0" fontId="17" fillId="0" borderId="0" xfId="0" applyFont="1" applyFill="1" applyAlignment="1">
      <alignment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5" fillId="0" borderId="16" xfId="0" applyFont="1" applyBorder="1" applyAlignment="1">
      <alignment horizontal="left" vertical="top" wrapText="1"/>
    </xf>
    <xf numFmtId="0" fontId="65" fillId="0" borderId="18" xfId="0" applyFont="1" applyBorder="1" applyAlignment="1">
      <alignment horizontal="left" vertical="top" wrapText="1"/>
    </xf>
    <xf numFmtId="0" fontId="65" fillId="0" borderId="15" xfId="0" applyFont="1" applyBorder="1" applyAlignment="1">
      <alignment horizontal="left" vertical="top" wrapText="1"/>
    </xf>
    <xf numFmtId="0" fontId="11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25" xfId="0" applyFont="1" applyFill="1" applyBorder="1" applyAlignment="1" applyProtection="1">
      <alignment horizontal="center" vertical="top" wrapText="1"/>
      <protection locked="0"/>
    </xf>
    <xf numFmtId="0" fontId="11" fillId="0" borderId="27" xfId="0" applyFont="1" applyFill="1" applyBorder="1" applyAlignment="1" applyProtection="1">
      <alignment horizontal="center" vertical="top" wrapText="1"/>
      <protection locked="0"/>
    </xf>
    <xf numFmtId="0" fontId="11" fillId="0" borderId="24" xfId="0" applyFont="1" applyFill="1" applyBorder="1" applyAlignment="1" applyProtection="1">
      <alignment horizontal="center" vertical="top" wrapText="1"/>
      <protection locked="0"/>
    </xf>
    <xf numFmtId="0" fontId="11" fillId="0" borderId="16" xfId="0" applyNumberFormat="1" applyFont="1" applyFill="1" applyBorder="1" applyAlignment="1" applyProtection="1">
      <alignment horizontal="center" vertical="top" wrapText="1"/>
      <protection locked="0"/>
    </xf>
    <xf numFmtId="0" fontId="11" fillId="0" borderId="18" xfId="0" applyNumberFormat="1" applyFont="1" applyFill="1" applyBorder="1" applyAlignment="1" applyProtection="1">
      <alignment horizontal="center" vertical="top" wrapText="1"/>
      <protection locked="0"/>
    </xf>
    <xf numFmtId="0" fontId="11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1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7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9" xfId="0" applyNumberFormat="1" applyFont="1" applyFill="1" applyBorder="1" applyAlignment="1" applyProtection="1">
      <alignment horizontal="left" vertical="center" wrapText="1"/>
      <protection locked="0"/>
    </xf>
    <xf numFmtId="172" fontId="11" fillId="0" borderId="16" xfId="0" applyNumberFormat="1" applyFont="1" applyFill="1" applyBorder="1" applyAlignment="1" applyProtection="1">
      <alignment horizontal="center" vertical="top" wrapText="1"/>
      <protection locked="0"/>
    </xf>
    <xf numFmtId="172" fontId="11" fillId="0" borderId="18" xfId="0" applyNumberFormat="1" applyFont="1" applyFill="1" applyBorder="1" applyAlignment="1" applyProtection="1">
      <alignment horizontal="center" vertical="top" wrapText="1"/>
      <protection locked="0"/>
    </xf>
    <xf numFmtId="172" fontId="11" fillId="0" borderId="15" xfId="0" applyNumberFormat="1" applyFont="1" applyFill="1" applyBorder="1" applyAlignment="1" applyProtection="1">
      <alignment horizontal="center" vertical="top" wrapText="1"/>
      <protection locked="0"/>
    </xf>
    <xf numFmtId="0" fontId="11" fillId="0" borderId="16" xfId="0" applyNumberFormat="1" applyFont="1" applyFill="1" applyBorder="1" applyAlignment="1" applyProtection="1">
      <alignment horizontal="left" vertical="top" wrapText="1"/>
      <protection locked="0"/>
    </xf>
    <xf numFmtId="0" fontId="11" fillId="0" borderId="18" xfId="0" applyNumberFormat="1" applyFont="1" applyFill="1" applyBorder="1" applyAlignment="1" applyProtection="1">
      <alignment horizontal="left" vertical="top" wrapText="1"/>
      <protection locked="0"/>
    </xf>
    <xf numFmtId="0" fontId="11" fillId="0" borderId="15" xfId="0" applyNumberFormat="1" applyFont="1" applyFill="1" applyBorder="1" applyAlignment="1" applyProtection="1">
      <alignment horizontal="left" vertical="top" wrapText="1"/>
      <protection locked="0"/>
    </xf>
    <xf numFmtId="0" fontId="65" fillId="0" borderId="27" xfId="0" applyFont="1" applyBorder="1" applyAlignment="1">
      <alignment horizontal="center" vertical="top" wrapText="1"/>
    </xf>
    <xf numFmtId="0" fontId="65" fillId="0" borderId="24" xfId="0" applyFont="1" applyBorder="1" applyAlignment="1">
      <alignment horizontal="center" vertical="top" wrapText="1"/>
    </xf>
    <xf numFmtId="0" fontId="1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16" xfId="0" applyNumberFormat="1" applyFont="1" applyFill="1" applyBorder="1" applyAlignment="1" applyProtection="1">
      <alignment horizontal="left" vertical="top" wrapText="1"/>
      <protection locked="0"/>
    </xf>
    <xf numFmtId="172" fontId="11" fillId="0" borderId="18" xfId="0" applyNumberFormat="1" applyFont="1" applyFill="1" applyBorder="1" applyAlignment="1" applyProtection="1">
      <alignment horizontal="left" vertical="top" wrapText="1"/>
      <protection locked="0"/>
    </xf>
    <xf numFmtId="172" fontId="11" fillId="0" borderId="15" xfId="0" applyNumberFormat="1" applyFont="1" applyFill="1" applyBorder="1" applyAlignment="1" applyProtection="1">
      <alignment horizontal="left" vertical="top" wrapText="1"/>
      <protection locked="0"/>
    </xf>
    <xf numFmtId="0" fontId="10" fillId="0" borderId="11" xfId="0" applyFont="1" applyFill="1" applyBorder="1" applyAlignment="1" applyProtection="1">
      <alignment vertical="center" wrapText="1"/>
      <protection locked="0"/>
    </xf>
    <xf numFmtId="0" fontId="11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Alignment="1">
      <alignment/>
    </xf>
    <xf numFmtId="0" fontId="10" fillId="0" borderId="32" xfId="0" applyFont="1" applyFill="1" applyBorder="1" applyAlignment="1" applyProtection="1">
      <alignment horizontal="center" vertical="center" wrapText="1"/>
      <protection locked="0"/>
    </xf>
    <xf numFmtId="0" fontId="10" fillId="0" borderId="33" xfId="0" applyFont="1" applyFill="1" applyBorder="1" applyAlignment="1" applyProtection="1">
      <alignment horizontal="center" vertical="center" wrapText="1"/>
      <protection locked="0"/>
    </xf>
    <xf numFmtId="0" fontId="10" fillId="0" borderId="34" xfId="0" applyFont="1" applyFill="1" applyBorder="1" applyAlignment="1" applyProtection="1">
      <alignment horizontal="center" vertical="center" wrapText="1"/>
      <protection locked="0"/>
    </xf>
    <xf numFmtId="0" fontId="10" fillId="0" borderId="35" xfId="0" applyFont="1" applyFill="1" applyBorder="1" applyAlignment="1" applyProtection="1">
      <alignment horizontal="center" vertical="center" wrapText="1"/>
      <protection locked="0"/>
    </xf>
    <xf numFmtId="0" fontId="10" fillId="0" borderId="36" xfId="0" applyFont="1" applyFill="1" applyBorder="1" applyAlignment="1" applyProtection="1">
      <alignment horizontal="center" vertical="center" wrapText="1"/>
      <protection locked="0"/>
    </xf>
    <xf numFmtId="0" fontId="10" fillId="0" borderId="37" xfId="0" applyFont="1" applyFill="1" applyBorder="1" applyAlignment="1" applyProtection="1">
      <alignment horizontal="center" vertical="center" wrapText="1"/>
      <protection locked="0"/>
    </xf>
    <xf numFmtId="0" fontId="10" fillId="0" borderId="38" xfId="0" applyFont="1" applyFill="1" applyBorder="1" applyAlignment="1" applyProtection="1">
      <alignment horizontal="center" vertical="center" wrapText="1"/>
      <protection locked="0"/>
    </xf>
    <xf numFmtId="0" fontId="1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65" fillId="0" borderId="16" xfId="0" applyFont="1" applyBorder="1" applyAlignment="1">
      <alignment horizontal="center" vertical="top" wrapText="1"/>
    </xf>
    <xf numFmtId="0" fontId="65" fillId="0" borderId="18" xfId="0" applyFont="1" applyBorder="1" applyAlignment="1">
      <alignment horizontal="center" vertical="top" wrapText="1"/>
    </xf>
    <xf numFmtId="0" fontId="65" fillId="0" borderId="15" xfId="0" applyFont="1" applyBorder="1" applyAlignment="1">
      <alignment horizontal="center" vertical="top" wrapText="1"/>
    </xf>
    <xf numFmtId="49" fontId="11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0" borderId="11" xfId="0" applyFont="1" applyFill="1" applyBorder="1" applyAlignment="1" applyProtection="1">
      <alignment horizontal="center" vertical="top" wrapText="1"/>
      <protection locked="0"/>
    </xf>
    <xf numFmtId="172" fontId="11" fillId="0" borderId="11" xfId="0" applyNumberFormat="1" applyFont="1" applyFill="1" applyBorder="1" applyAlignment="1" applyProtection="1">
      <alignment horizontal="justify" vertical="top" wrapText="1"/>
      <protection locked="0"/>
    </xf>
    <xf numFmtId="0" fontId="11" fillId="0" borderId="17" xfId="0" applyFont="1" applyFill="1" applyBorder="1" applyAlignment="1" applyProtection="1">
      <alignment horizontal="justify" vertical="top" wrapText="1"/>
      <protection locked="0"/>
    </xf>
    <xf numFmtId="0" fontId="11" fillId="0" borderId="11" xfId="0" applyFont="1" applyFill="1" applyBorder="1" applyAlignment="1" applyProtection="1">
      <alignment horizontal="justify" vertical="top" wrapText="1"/>
      <protection locked="0"/>
    </xf>
    <xf numFmtId="0" fontId="9" fillId="0" borderId="16" xfId="0" applyFont="1" applyFill="1" applyBorder="1" applyAlignment="1" applyProtection="1">
      <alignment horizontal="left" vertical="top" wrapText="1"/>
      <protection locked="0"/>
    </xf>
    <xf numFmtId="0" fontId="9" fillId="0" borderId="15" xfId="0" applyFont="1" applyFill="1" applyBorder="1" applyAlignment="1" applyProtection="1">
      <alignment horizontal="left" vertical="top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/>
    </xf>
    <xf numFmtId="0" fontId="11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1" xfId="0" applyFont="1" applyFill="1" applyBorder="1" applyAlignment="1" applyProtection="1">
      <alignment horizontal="center" vertical="top" wrapText="1"/>
      <protection locked="0"/>
    </xf>
    <xf numFmtId="0" fontId="11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top" wrapText="1"/>
    </xf>
    <xf numFmtId="49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vertical="top" wrapText="1"/>
      <protection locked="0"/>
    </xf>
    <xf numFmtId="0" fontId="10" fillId="0" borderId="18" xfId="0" applyFont="1" applyFill="1" applyBorder="1" applyAlignment="1" applyProtection="1">
      <alignment horizontal="center" vertical="top" wrapText="1"/>
      <protection locked="0"/>
    </xf>
    <xf numFmtId="0" fontId="10" fillId="0" borderId="15" xfId="0" applyFont="1" applyFill="1" applyBorder="1" applyAlignment="1" applyProtection="1">
      <alignment horizontal="center" vertical="top" wrapText="1"/>
      <protection locked="0"/>
    </xf>
    <xf numFmtId="0" fontId="11" fillId="0" borderId="16" xfId="0" applyFont="1" applyFill="1" applyBorder="1" applyAlignment="1" applyProtection="1">
      <alignment horizontal="center" vertical="top" wrapText="1"/>
      <protection locked="0"/>
    </xf>
    <xf numFmtId="0" fontId="11" fillId="0" borderId="18" xfId="0" applyFont="1" applyFill="1" applyBorder="1" applyAlignment="1" applyProtection="1">
      <alignment horizontal="center" vertical="top" wrapText="1"/>
      <protection locked="0"/>
    </xf>
    <xf numFmtId="0" fontId="11" fillId="0" borderId="15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 horizontal="center" vertical="center"/>
    </xf>
    <xf numFmtId="49" fontId="10" fillId="0" borderId="18" xfId="0" applyNumberFormat="1" applyFont="1" applyFill="1" applyBorder="1" applyAlignment="1" applyProtection="1">
      <alignment vertical="center" wrapText="1"/>
      <protection locked="0"/>
    </xf>
    <xf numFmtId="49" fontId="10" fillId="0" borderId="15" xfId="0" applyNumberFormat="1" applyFont="1" applyFill="1" applyBorder="1" applyAlignment="1" applyProtection="1">
      <alignment vertical="center" wrapText="1"/>
      <protection locked="0"/>
    </xf>
    <xf numFmtId="0" fontId="0" fillId="0" borderId="11" xfId="0" applyBorder="1" applyAlignment="1">
      <alignment horizontal="center" vertical="top" wrapText="1"/>
    </xf>
    <xf numFmtId="0" fontId="10" fillId="0" borderId="13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10" fillId="0" borderId="17" xfId="0" applyFont="1" applyFill="1" applyBorder="1" applyAlignment="1" applyProtection="1">
      <alignment horizontal="left" vertical="center" wrapText="1"/>
      <protection locked="0"/>
    </xf>
    <xf numFmtId="0" fontId="10" fillId="0" borderId="13" xfId="0" applyFont="1" applyFill="1" applyBorder="1" applyAlignment="1" applyProtection="1">
      <alignment horizontal="left" vertical="top" wrapText="1"/>
      <protection locked="0"/>
    </xf>
    <xf numFmtId="0" fontId="10" fillId="0" borderId="14" xfId="0" applyFont="1" applyFill="1" applyBorder="1" applyAlignment="1" applyProtection="1">
      <alignment horizontal="left" vertical="top" wrapText="1"/>
      <protection locked="0"/>
    </xf>
    <xf numFmtId="0" fontId="10" fillId="0" borderId="17" xfId="0" applyFont="1" applyFill="1" applyBorder="1" applyAlignment="1" applyProtection="1">
      <alignment horizontal="left" vertical="top" wrapText="1"/>
      <protection locked="0"/>
    </xf>
    <xf numFmtId="0" fontId="21" fillId="0" borderId="0" xfId="0" applyFont="1" applyFill="1" applyAlignment="1">
      <alignment/>
    </xf>
    <xf numFmtId="0" fontId="10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62" fillId="0" borderId="13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wrapText="1"/>
    </xf>
    <xf numFmtId="49" fontId="70" fillId="0" borderId="25" xfId="0" applyNumberFormat="1" applyFont="1" applyBorder="1" applyAlignment="1">
      <alignment horizontal="center" vertical="center"/>
    </xf>
    <xf numFmtId="49" fontId="70" fillId="0" borderId="23" xfId="0" applyNumberFormat="1" applyFont="1" applyBorder="1" applyAlignment="1">
      <alignment horizontal="center" vertical="center"/>
    </xf>
    <xf numFmtId="49" fontId="70" fillId="0" borderId="12" xfId="0" applyNumberFormat="1" applyFont="1" applyBorder="1" applyAlignment="1">
      <alignment horizontal="center" vertical="center"/>
    </xf>
    <xf numFmtId="0" fontId="12" fillId="0" borderId="13" xfId="0" applyFont="1" applyFill="1" applyBorder="1" applyAlignment="1" applyProtection="1">
      <alignment horizontal="left" vertical="center" wrapText="1"/>
      <protection locked="0"/>
    </xf>
    <xf numFmtId="0" fontId="12" fillId="0" borderId="14" xfId="0" applyFont="1" applyFill="1" applyBorder="1" applyAlignment="1" applyProtection="1">
      <alignment horizontal="left" vertical="center" wrapText="1"/>
      <protection locked="0"/>
    </xf>
    <xf numFmtId="49" fontId="66" fillId="0" borderId="13" xfId="0" applyNumberFormat="1" applyFont="1" applyBorder="1" applyAlignment="1">
      <alignment horizontal="left" vertical="center"/>
    </xf>
    <xf numFmtId="49" fontId="66" fillId="0" borderId="14" xfId="0" applyNumberFormat="1" applyFont="1" applyBorder="1" applyAlignment="1">
      <alignment horizontal="left" vertical="center"/>
    </xf>
    <xf numFmtId="49" fontId="66" fillId="0" borderId="17" xfId="0" applyNumberFormat="1" applyFont="1" applyBorder="1" applyAlignment="1">
      <alignment horizontal="left" vertical="center"/>
    </xf>
    <xf numFmtId="0" fontId="11" fillId="0" borderId="16" xfId="0" applyFont="1" applyFill="1" applyBorder="1" applyAlignment="1" applyProtection="1">
      <alignment horizontal="left" vertical="center" wrapText="1"/>
      <protection locked="0"/>
    </xf>
    <xf numFmtId="0" fontId="11" fillId="0" borderId="18" xfId="0" applyFont="1" applyFill="1" applyBorder="1" applyAlignment="1" applyProtection="1">
      <alignment horizontal="left" vertical="center" wrapText="1"/>
      <protection locked="0"/>
    </xf>
    <xf numFmtId="0" fontId="11" fillId="0" borderId="15" xfId="0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tabSelected="1" view="pageBreakPreview" zoomScale="85" zoomScaleSheetLayoutView="85" zoomScalePageLayoutView="0" workbookViewId="0" topLeftCell="A54">
      <selection activeCell="O30" sqref="O30:O36"/>
    </sheetView>
  </sheetViews>
  <sheetFormatPr defaultColWidth="9.140625" defaultRowHeight="15"/>
  <cols>
    <col min="1" max="1" width="5.57421875" style="0" customWidth="1"/>
    <col min="2" max="2" width="23.00390625" style="0" customWidth="1"/>
    <col min="3" max="3" width="8.7109375" style="0" customWidth="1"/>
    <col min="4" max="4" width="8.00390625" style="0" customWidth="1"/>
    <col min="5" max="5" width="16.28125" style="0" customWidth="1"/>
    <col min="6" max="6" width="11.8515625" style="0" customWidth="1"/>
    <col min="7" max="8" width="9.28125" style="0" customWidth="1"/>
    <col min="9" max="10" width="9.28125" style="52" customWidth="1"/>
    <col min="11" max="14" width="9.28125" style="0" customWidth="1"/>
    <col min="15" max="15" width="22.7109375" style="0" customWidth="1"/>
  </cols>
  <sheetData>
    <row r="1" spans="2:12" ht="15" customHeight="1">
      <c r="B1" s="1"/>
      <c r="E1" s="264" t="s">
        <v>21</v>
      </c>
      <c r="F1" s="264"/>
      <c r="G1" s="264"/>
      <c r="H1" s="264"/>
      <c r="I1" s="264"/>
      <c r="J1" s="264"/>
      <c r="K1" s="264"/>
      <c r="L1" s="264"/>
    </row>
    <row r="2" spans="2:12" ht="15" customHeight="1">
      <c r="B2" s="1"/>
      <c r="E2" s="264" t="s">
        <v>22</v>
      </c>
      <c r="F2" s="264"/>
      <c r="G2" s="264"/>
      <c r="H2" s="264"/>
      <c r="I2" s="264"/>
      <c r="J2" s="264"/>
      <c r="K2" s="264"/>
      <c r="L2" s="264"/>
    </row>
    <row r="3" spans="2:14" ht="34.5" customHeight="1">
      <c r="B3" s="1"/>
      <c r="C3" s="310" t="s">
        <v>271</v>
      </c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</row>
    <row r="4" spans="2:12" ht="15" customHeight="1">
      <c r="B4" s="1"/>
      <c r="E4" s="267" t="s">
        <v>0</v>
      </c>
      <c r="F4" s="267"/>
      <c r="G4" s="267"/>
      <c r="H4" s="267"/>
      <c r="I4" s="267"/>
      <c r="J4" s="267"/>
      <c r="K4" s="267"/>
      <c r="L4" s="267"/>
    </row>
    <row r="5" spans="2:9" ht="15" customHeight="1">
      <c r="B5" s="1"/>
      <c r="E5" s="2"/>
      <c r="F5" s="3"/>
      <c r="G5" s="4"/>
      <c r="H5" s="4"/>
      <c r="I5" s="74"/>
    </row>
    <row r="6" spans="2:10" ht="15" customHeight="1">
      <c r="B6" s="3"/>
      <c r="C6" s="3"/>
      <c r="D6" s="3"/>
      <c r="F6" s="265" t="s">
        <v>272</v>
      </c>
      <c r="G6" s="266"/>
      <c r="H6" s="266"/>
      <c r="I6" s="266"/>
      <c r="J6" s="266"/>
    </row>
    <row r="7" spans="2:10" ht="15" customHeight="1">
      <c r="B7" s="3"/>
      <c r="C7" s="7"/>
      <c r="D7" s="7"/>
      <c r="F7" s="267" t="s">
        <v>202</v>
      </c>
      <c r="G7" s="267"/>
      <c r="H7" s="267"/>
      <c r="I7" s="267"/>
      <c r="J7" s="267"/>
    </row>
    <row r="8" spans="2:9" ht="15" customHeight="1">
      <c r="B8" s="3"/>
      <c r="C8" s="3"/>
      <c r="D8" s="3"/>
      <c r="E8" s="3"/>
      <c r="F8" s="3"/>
      <c r="G8" s="4"/>
      <c r="H8" s="4"/>
      <c r="I8" s="74"/>
    </row>
    <row r="9" spans="2:10" ht="15" customHeight="1">
      <c r="B9" s="8" t="s">
        <v>62</v>
      </c>
      <c r="C9" s="3"/>
      <c r="D9" s="3"/>
      <c r="E9" s="9"/>
      <c r="F9" s="9"/>
      <c r="G9" s="9"/>
      <c r="H9" s="9"/>
      <c r="I9" s="75"/>
      <c r="J9" s="76"/>
    </row>
    <row r="10" spans="2:10" ht="18" customHeight="1">
      <c r="B10" s="8" t="s">
        <v>193</v>
      </c>
      <c r="C10" s="10"/>
      <c r="D10" s="10"/>
      <c r="E10" s="11"/>
      <c r="F10" s="11"/>
      <c r="G10" s="11"/>
      <c r="H10" s="11"/>
      <c r="I10" s="77"/>
      <c r="J10" s="78"/>
    </row>
    <row r="11" spans="2:10" ht="11.25" customHeight="1">
      <c r="B11" s="8"/>
      <c r="C11" s="10"/>
      <c r="D11" s="10"/>
      <c r="E11" s="11"/>
      <c r="F11" s="11"/>
      <c r="G11" s="11"/>
      <c r="H11" s="11"/>
      <c r="I11" s="77"/>
      <c r="J11" s="78"/>
    </row>
    <row r="12" spans="2:10" ht="15" customHeight="1">
      <c r="B12" s="8" t="s">
        <v>1</v>
      </c>
      <c r="C12" s="10"/>
      <c r="D12" s="44" t="s">
        <v>24</v>
      </c>
      <c r="E12" s="12"/>
      <c r="F12" s="12"/>
      <c r="G12" s="3"/>
      <c r="H12" s="3"/>
      <c r="I12" s="79"/>
      <c r="J12" s="50"/>
    </row>
    <row r="13" spans="2:10" ht="15" customHeight="1">
      <c r="B13" s="8"/>
      <c r="C13" s="10"/>
      <c r="D13" s="10"/>
      <c r="E13" s="10"/>
      <c r="F13" s="10"/>
      <c r="G13" s="3"/>
      <c r="H13" s="3"/>
      <c r="I13" s="79"/>
      <c r="J13" s="50"/>
    </row>
    <row r="14" spans="1:15" ht="15" customHeight="1">
      <c r="A14" s="299" t="s">
        <v>2</v>
      </c>
      <c r="B14" s="299" t="s">
        <v>3</v>
      </c>
      <c r="C14" s="299" t="s">
        <v>4</v>
      </c>
      <c r="D14" s="299"/>
      <c r="E14" s="299" t="s">
        <v>5</v>
      </c>
      <c r="F14" s="299" t="s">
        <v>174</v>
      </c>
      <c r="G14" s="271" t="s">
        <v>170</v>
      </c>
      <c r="H14" s="271"/>
      <c r="I14" s="271" t="s">
        <v>171</v>
      </c>
      <c r="J14" s="271"/>
      <c r="K14" s="271" t="s">
        <v>172</v>
      </c>
      <c r="L14" s="271"/>
      <c r="M14" s="271" t="s">
        <v>173</v>
      </c>
      <c r="N14" s="271"/>
      <c r="O14" s="301" t="s">
        <v>6</v>
      </c>
    </row>
    <row r="15" spans="1:15" ht="36.75" customHeight="1">
      <c r="A15" s="299"/>
      <c r="B15" s="299"/>
      <c r="C15" s="299"/>
      <c r="D15" s="299"/>
      <c r="E15" s="299"/>
      <c r="F15" s="299"/>
      <c r="G15" s="271"/>
      <c r="H15" s="271"/>
      <c r="I15" s="271"/>
      <c r="J15" s="271"/>
      <c r="K15" s="271"/>
      <c r="L15" s="271"/>
      <c r="M15" s="271"/>
      <c r="N15" s="271"/>
      <c r="O15" s="301"/>
    </row>
    <row r="16" spans="1:15" ht="29.25" customHeight="1">
      <c r="A16" s="299"/>
      <c r="B16" s="299"/>
      <c r="C16" s="13" t="s">
        <v>7</v>
      </c>
      <c r="D16" s="13" t="s">
        <v>8</v>
      </c>
      <c r="E16" s="299"/>
      <c r="F16" s="299"/>
      <c r="G16" s="13" t="s">
        <v>9</v>
      </c>
      <c r="H16" s="13" t="s">
        <v>10</v>
      </c>
      <c r="I16" s="13" t="s">
        <v>9</v>
      </c>
      <c r="J16" s="13" t="s">
        <v>10</v>
      </c>
      <c r="K16" s="13" t="s">
        <v>9</v>
      </c>
      <c r="L16" s="13" t="s">
        <v>10</v>
      </c>
      <c r="M16" s="13" t="s">
        <v>9</v>
      </c>
      <c r="N16" s="13" t="s">
        <v>10</v>
      </c>
      <c r="O16" s="301"/>
    </row>
    <row r="17" spans="1:15" ht="26.25" customHeight="1">
      <c r="A17" s="302" t="s">
        <v>77</v>
      </c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4"/>
    </row>
    <row r="18" spans="1:15" ht="24" customHeight="1">
      <c r="A18" s="302" t="s">
        <v>73</v>
      </c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4"/>
    </row>
    <row r="19" spans="1:15" ht="23.25" customHeight="1">
      <c r="A19" s="302" t="s">
        <v>63</v>
      </c>
      <c r="B19" s="303"/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4"/>
    </row>
    <row r="20" spans="1:15" ht="15" customHeight="1">
      <c r="A20" s="289" t="s">
        <v>52</v>
      </c>
      <c r="B20" s="294" t="s">
        <v>23</v>
      </c>
      <c r="C20" s="296" t="s">
        <v>35</v>
      </c>
      <c r="D20" s="296" t="s">
        <v>196</v>
      </c>
      <c r="E20" s="15" t="s">
        <v>11</v>
      </c>
      <c r="F20" s="84">
        <f>F25</f>
        <v>7753.58</v>
      </c>
      <c r="G20" s="84">
        <f>G25</f>
        <v>2147.4</v>
      </c>
      <c r="H20" s="85">
        <f>G20/F20%</f>
        <v>27.69559351938073</v>
      </c>
      <c r="I20" s="81">
        <f aca="true" t="shared" si="0" ref="I20:N20">I25</f>
        <v>2147.4</v>
      </c>
      <c r="J20" s="81">
        <f t="shared" si="0"/>
        <v>27.69559351938073</v>
      </c>
      <c r="K20" s="81">
        <f t="shared" si="0"/>
        <v>0</v>
      </c>
      <c r="L20" s="81">
        <f t="shared" si="0"/>
        <v>0</v>
      </c>
      <c r="M20" s="81">
        <f t="shared" si="0"/>
        <v>0</v>
      </c>
      <c r="N20" s="81">
        <f t="shared" si="0"/>
        <v>0</v>
      </c>
      <c r="O20" s="283" t="s">
        <v>192</v>
      </c>
    </row>
    <row r="21" spans="1:15" ht="18" customHeight="1">
      <c r="A21" s="292"/>
      <c r="B21" s="295"/>
      <c r="C21" s="297"/>
      <c r="D21" s="297"/>
      <c r="E21" s="18" t="s">
        <v>12</v>
      </c>
      <c r="F21" s="86"/>
      <c r="G21" s="86"/>
      <c r="H21" s="82"/>
      <c r="I21" s="82"/>
      <c r="J21" s="82"/>
      <c r="K21" s="82"/>
      <c r="L21" s="82"/>
      <c r="M21" s="82"/>
      <c r="N21" s="82"/>
      <c r="O21" s="284"/>
    </row>
    <row r="22" spans="1:15" ht="30" customHeight="1">
      <c r="A22" s="292"/>
      <c r="B22" s="295"/>
      <c r="C22" s="297"/>
      <c r="D22" s="297"/>
      <c r="E22" s="20" t="s">
        <v>13</v>
      </c>
      <c r="F22" s="85">
        <v>0</v>
      </c>
      <c r="G22" s="84"/>
      <c r="H22" s="81"/>
      <c r="I22" s="81"/>
      <c r="J22" s="81"/>
      <c r="K22" s="81"/>
      <c r="L22" s="81"/>
      <c r="M22" s="81"/>
      <c r="N22" s="81"/>
      <c r="O22" s="284"/>
    </row>
    <row r="23" spans="1:15" ht="40.5" customHeight="1">
      <c r="A23" s="292"/>
      <c r="B23" s="295"/>
      <c r="C23" s="297"/>
      <c r="D23" s="297"/>
      <c r="E23" s="21" t="s">
        <v>14</v>
      </c>
      <c r="F23" s="85">
        <v>0</v>
      </c>
      <c r="G23" s="84"/>
      <c r="H23" s="81"/>
      <c r="I23" s="81"/>
      <c r="J23" s="81"/>
      <c r="K23" s="81"/>
      <c r="L23" s="81"/>
      <c r="M23" s="81"/>
      <c r="N23" s="81"/>
      <c r="O23" s="284"/>
    </row>
    <row r="24" spans="1:15" ht="39.75" customHeight="1">
      <c r="A24" s="292"/>
      <c r="B24" s="295"/>
      <c r="C24" s="297"/>
      <c r="D24" s="297"/>
      <c r="E24" s="22" t="s">
        <v>15</v>
      </c>
      <c r="F24" s="85">
        <v>0</v>
      </c>
      <c r="G24" s="84"/>
      <c r="H24" s="81"/>
      <c r="I24" s="81"/>
      <c r="J24" s="81"/>
      <c r="K24" s="81"/>
      <c r="L24" s="81"/>
      <c r="M24" s="81"/>
      <c r="N24" s="81"/>
      <c r="O24" s="284"/>
    </row>
    <row r="25" spans="1:15" ht="20.25" customHeight="1">
      <c r="A25" s="292"/>
      <c r="B25" s="295"/>
      <c r="C25" s="297"/>
      <c r="D25" s="297"/>
      <c r="E25" s="20" t="s">
        <v>16</v>
      </c>
      <c r="F25" s="85">
        <v>7753.58</v>
      </c>
      <c r="G25" s="85">
        <v>2147.4</v>
      </c>
      <c r="H25" s="85">
        <f>G25/F25%</f>
        <v>27.69559351938073</v>
      </c>
      <c r="I25" s="83">
        <f>G25</f>
        <v>2147.4</v>
      </c>
      <c r="J25" s="228">
        <f>G25/F25%</f>
        <v>27.69559351938073</v>
      </c>
      <c r="K25" s="83"/>
      <c r="L25" s="81"/>
      <c r="M25" s="81"/>
      <c r="N25" s="81"/>
      <c r="O25" s="284"/>
    </row>
    <row r="26" spans="1:15" ht="25.5">
      <c r="A26" s="293"/>
      <c r="B26" s="295"/>
      <c r="C26" s="298"/>
      <c r="D26" s="298"/>
      <c r="E26" s="22" t="s">
        <v>17</v>
      </c>
      <c r="F26" s="85">
        <v>0</v>
      </c>
      <c r="G26" s="84"/>
      <c r="H26" s="81"/>
      <c r="I26" s="81"/>
      <c r="J26" s="81"/>
      <c r="K26" s="81"/>
      <c r="L26" s="81"/>
      <c r="M26" s="81"/>
      <c r="N26" s="81"/>
      <c r="O26" s="285"/>
    </row>
    <row r="27" spans="1:15" ht="21" customHeight="1">
      <c r="A27" s="286" t="s">
        <v>88</v>
      </c>
      <c r="B27" s="287"/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8"/>
    </row>
    <row r="28" spans="1:15" ht="20.25" customHeight="1">
      <c r="A28" s="302" t="s">
        <v>72</v>
      </c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4"/>
    </row>
    <row r="29" spans="1:15" ht="18" customHeight="1">
      <c r="A29" s="302" t="s">
        <v>71</v>
      </c>
      <c r="B29" s="303"/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4"/>
    </row>
    <row r="30" spans="1:15" ht="14.25" customHeight="1">
      <c r="A30" s="315" t="s">
        <v>54</v>
      </c>
      <c r="B30" s="300" t="s">
        <v>34</v>
      </c>
      <c r="C30" s="268" t="s">
        <v>35</v>
      </c>
      <c r="D30" s="296" t="s">
        <v>196</v>
      </c>
      <c r="E30" s="38" t="s">
        <v>11</v>
      </c>
      <c r="F30" s="84">
        <f aca="true" t="shared" si="1" ref="F30:L30">F34</f>
        <v>2477.8</v>
      </c>
      <c r="G30" s="84">
        <f t="shared" si="1"/>
        <v>1607.25</v>
      </c>
      <c r="H30" s="84">
        <f t="shared" si="1"/>
        <v>64.86601017031236</v>
      </c>
      <c r="I30" s="84">
        <f t="shared" si="1"/>
        <v>1956.17</v>
      </c>
      <c r="J30" s="84">
        <f t="shared" si="1"/>
        <v>78.94785696989264</v>
      </c>
      <c r="K30" s="84">
        <f t="shared" si="1"/>
        <v>0</v>
      </c>
      <c r="L30" s="84">
        <f t="shared" si="1"/>
        <v>0</v>
      </c>
      <c r="M30" s="84">
        <f>M34</f>
        <v>0</v>
      </c>
      <c r="N30" s="84">
        <f>N34</f>
        <v>0</v>
      </c>
      <c r="O30" s="312"/>
    </row>
    <row r="31" spans="1:15" ht="15" customHeight="1">
      <c r="A31" s="316"/>
      <c r="B31" s="300"/>
      <c r="C31" s="269"/>
      <c r="D31" s="297"/>
      <c r="E31" s="27" t="s">
        <v>12</v>
      </c>
      <c r="F31" s="87"/>
      <c r="G31" s="87"/>
      <c r="H31" s="87"/>
      <c r="I31" s="87"/>
      <c r="J31" s="87"/>
      <c r="K31" s="87"/>
      <c r="L31" s="87"/>
      <c r="M31" s="87"/>
      <c r="N31" s="29"/>
      <c r="O31" s="313"/>
    </row>
    <row r="32" spans="1:15" ht="25.5">
      <c r="A32" s="316"/>
      <c r="B32" s="300"/>
      <c r="C32" s="269"/>
      <c r="D32" s="297"/>
      <c r="E32" s="30" t="s">
        <v>13</v>
      </c>
      <c r="F32" s="85">
        <v>0</v>
      </c>
      <c r="G32" s="88"/>
      <c r="H32" s="89"/>
      <c r="I32" s="88"/>
      <c r="J32" s="89"/>
      <c r="K32" s="88"/>
      <c r="L32" s="89"/>
      <c r="M32" s="88"/>
      <c r="N32" s="39"/>
      <c r="O32" s="313"/>
    </row>
    <row r="33" spans="1:15" ht="37.5" customHeight="1">
      <c r="A33" s="316"/>
      <c r="B33" s="300"/>
      <c r="C33" s="269"/>
      <c r="D33" s="297"/>
      <c r="E33" s="43" t="s">
        <v>14</v>
      </c>
      <c r="F33" s="85">
        <v>0</v>
      </c>
      <c r="G33" s="88"/>
      <c r="H33" s="89"/>
      <c r="I33" s="88"/>
      <c r="J33" s="89"/>
      <c r="K33" s="88"/>
      <c r="L33" s="89"/>
      <c r="M33" s="88"/>
      <c r="N33" s="39"/>
      <c r="O33" s="313"/>
    </row>
    <row r="34" spans="1:15" ht="22.5" customHeight="1">
      <c r="A34" s="316"/>
      <c r="B34" s="300"/>
      <c r="C34" s="269"/>
      <c r="D34" s="297"/>
      <c r="E34" s="30" t="s">
        <v>16</v>
      </c>
      <c r="F34" s="85">
        <v>2477.8</v>
      </c>
      <c r="G34" s="90">
        <v>1607.25</v>
      </c>
      <c r="H34" s="85">
        <f>G34/F34%</f>
        <v>64.86601017031236</v>
      </c>
      <c r="I34" s="90">
        <f>348.87+1607.3</f>
        <v>1956.17</v>
      </c>
      <c r="J34" s="85">
        <f>I34/F34%</f>
        <v>78.94785696989264</v>
      </c>
      <c r="K34" s="90"/>
      <c r="L34" s="91">
        <f>K34/F34%</f>
        <v>0</v>
      </c>
      <c r="M34" s="90"/>
      <c r="N34" s="32">
        <f>M34/F34%</f>
        <v>0</v>
      </c>
      <c r="O34" s="313"/>
    </row>
    <row r="35" spans="1:15" ht="29.25" customHeight="1">
      <c r="A35" s="316"/>
      <c r="B35" s="300"/>
      <c r="C35" s="269"/>
      <c r="D35" s="297"/>
      <c r="E35" s="154" t="s">
        <v>15</v>
      </c>
      <c r="F35" s="85">
        <v>0</v>
      </c>
      <c r="G35" s="92"/>
      <c r="H35" s="93"/>
      <c r="I35" s="92"/>
      <c r="J35" s="93"/>
      <c r="K35" s="92"/>
      <c r="L35" s="93"/>
      <c r="M35" s="92"/>
      <c r="N35" s="35"/>
      <c r="O35" s="313"/>
    </row>
    <row r="36" spans="1:15" ht="30.75" customHeight="1">
      <c r="A36" s="317"/>
      <c r="B36" s="300"/>
      <c r="C36" s="270"/>
      <c r="D36" s="298"/>
      <c r="E36" s="23" t="s">
        <v>17</v>
      </c>
      <c r="F36" s="85">
        <v>0</v>
      </c>
      <c r="G36" s="94"/>
      <c r="H36" s="95"/>
      <c r="I36" s="94"/>
      <c r="J36" s="95"/>
      <c r="K36" s="94"/>
      <c r="L36" s="95"/>
      <c r="M36" s="94"/>
      <c r="N36" s="26"/>
      <c r="O36" s="314"/>
    </row>
    <row r="37" spans="1:15" ht="20.25" customHeight="1">
      <c r="A37" s="286" t="s">
        <v>190</v>
      </c>
      <c r="B37" s="287"/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8"/>
    </row>
    <row r="38" spans="1:15" ht="19.5" customHeight="1">
      <c r="A38" s="302" t="s">
        <v>74</v>
      </c>
      <c r="B38" s="303"/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4"/>
    </row>
    <row r="39" spans="1:15" ht="20.25" customHeight="1">
      <c r="A39" s="302" t="s">
        <v>75</v>
      </c>
      <c r="B39" s="303"/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4"/>
    </row>
    <row r="40" spans="1:15" ht="18" customHeight="1">
      <c r="A40" s="289" t="s">
        <v>194</v>
      </c>
      <c r="B40" s="306" t="s">
        <v>195</v>
      </c>
      <c r="C40" s="268" t="s">
        <v>35</v>
      </c>
      <c r="D40" s="296" t="s">
        <v>198</v>
      </c>
      <c r="E40" s="38" t="s">
        <v>11</v>
      </c>
      <c r="F40" s="84">
        <f>SUM(F42:F45)</f>
        <v>81.4</v>
      </c>
      <c r="G40" s="84">
        <f>SUM(G42:G46)</f>
        <v>0</v>
      </c>
      <c r="H40" s="84">
        <f>SUM(H42:H46)</f>
        <v>0</v>
      </c>
      <c r="I40" s="84">
        <f>SUM(I42:I46)</f>
        <v>32.519999999999996</v>
      </c>
      <c r="J40" s="84">
        <f>SUM(J42:J46)</f>
        <v>39.95085995085994</v>
      </c>
      <c r="K40" s="90">
        <v>0</v>
      </c>
      <c r="L40" s="99">
        <v>0</v>
      </c>
      <c r="M40" s="90">
        <v>0</v>
      </c>
      <c r="N40" s="99">
        <v>0</v>
      </c>
      <c r="O40" s="305" t="s">
        <v>199</v>
      </c>
    </row>
    <row r="41" spans="1:15" ht="15.75" customHeight="1">
      <c r="A41" s="290"/>
      <c r="B41" s="307"/>
      <c r="C41" s="269"/>
      <c r="D41" s="297"/>
      <c r="E41" s="27" t="s">
        <v>12</v>
      </c>
      <c r="F41" s="97"/>
      <c r="G41" s="90"/>
      <c r="H41" s="91"/>
      <c r="I41" s="90"/>
      <c r="J41" s="91"/>
      <c r="K41" s="90"/>
      <c r="L41" s="91"/>
      <c r="M41" s="90"/>
      <c r="N41" s="91"/>
      <c r="O41" s="305"/>
    </row>
    <row r="42" spans="1:15" ht="24.75" customHeight="1">
      <c r="A42" s="290"/>
      <c r="B42" s="307"/>
      <c r="C42" s="269"/>
      <c r="D42" s="297"/>
      <c r="E42" s="30" t="s">
        <v>13</v>
      </c>
      <c r="F42" s="85">
        <v>0</v>
      </c>
      <c r="G42" s="90"/>
      <c r="H42" s="91"/>
      <c r="I42" s="90"/>
      <c r="J42" s="91"/>
      <c r="K42" s="90"/>
      <c r="L42" s="91"/>
      <c r="M42" s="90"/>
      <c r="N42" s="91"/>
      <c r="O42" s="305"/>
    </row>
    <row r="43" spans="1:15" ht="36" customHeight="1">
      <c r="A43" s="290"/>
      <c r="B43" s="307"/>
      <c r="C43" s="269"/>
      <c r="D43" s="297"/>
      <c r="E43" s="23" t="s">
        <v>14</v>
      </c>
      <c r="F43" s="85">
        <v>0</v>
      </c>
      <c r="G43" s="90"/>
      <c r="H43" s="91"/>
      <c r="I43" s="90"/>
      <c r="J43" s="91"/>
      <c r="K43" s="90"/>
      <c r="L43" s="91"/>
      <c r="M43" s="90"/>
      <c r="N43" s="91"/>
      <c r="O43" s="305"/>
    </row>
    <row r="44" spans="1:15" ht="39.75" customHeight="1">
      <c r="A44" s="290"/>
      <c r="B44" s="307"/>
      <c r="C44" s="269"/>
      <c r="D44" s="297"/>
      <c r="E44" s="43" t="s">
        <v>15</v>
      </c>
      <c r="F44" s="85">
        <v>0</v>
      </c>
      <c r="G44" s="90"/>
      <c r="H44" s="91"/>
      <c r="I44" s="90"/>
      <c r="J44" s="91"/>
      <c r="K44" s="90"/>
      <c r="L44" s="91"/>
      <c r="M44" s="90"/>
      <c r="N44" s="91"/>
      <c r="O44" s="305"/>
    </row>
    <row r="45" spans="1:15" ht="18.75" customHeight="1">
      <c r="A45" s="290"/>
      <c r="B45" s="307"/>
      <c r="C45" s="269"/>
      <c r="D45" s="297"/>
      <c r="E45" s="30" t="s">
        <v>16</v>
      </c>
      <c r="F45" s="84">
        <v>81.4</v>
      </c>
      <c r="G45" s="90">
        <v>0</v>
      </c>
      <c r="H45" s="90">
        <v>0</v>
      </c>
      <c r="I45" s="90">
        <f>6.52+26</f>
        <v>32.519999999999996</v>
      </c>
      <c r="J45" s="90">
        <f>I45/F45%</f>
        <v>39.95085995085994</v>
      </c>
      <c r="K45" s="90">
        <v>0</v>
      </c>
      <c r="L45" s="91">
        <v>0</v>
      </c>
      <c r="M45" s="90">
        <v>0</v>
      </c>
      <c r="N45" s="99">
        <v>0</v>
      </c>
      <c r="O45" s="305"/>
    </row>
    <row r="46" spans="1:15" ht="29.25" customHeight="1">
      <c r="A46" s="291"/>
      <c r="B46" s="308"/>
      <c r="C46" s="270"/>
      <c r="D46" s="298"/>
      <c r="E46" s="43" t="s">
        <v>17</v>
      </c>
      <c r="G46" s="90"/>
      <c r="H46" s="91"/>
      <c r="I46" s="90"/>
      <c r="J46" s="91"/>
      <c r="K46" s="90"/>
      <c r="L46" s="91"/>
      <c r="M46" s="90"/>
      <c r="N46" s="91"/>
      <c r="O46" s="305"/>
    </row>
    <row r="47" spans="1:15" ht="33" customHeight="1" hidden="1">
      <c r="A47" s="324" t="s">
        <v>76</v>
      </c>
      <c r="B47" s="299" t="s">
        <v>123</v>
      </c>
      <c r="C47" s="309" t="s">
        <v>58</v>
      </c>
      <c r="D47" s="309" t="s">
        <v>58</v>
      </c>
      <c r="E47" s="25" t="s">
        <v>11</v>
      </c>
      <c r="F47" s="84">
        <f>F49</f>
        <v>0</v>
      </c>
      <c r="G47" s="84">
        <f>SUM(G49:G49)</f>
        <v>0</v>
      </c>
      <c r="H47" s="84">
        <f>SUM(H49:H49)</f>
        <v>0</v>
      </c>
      <c r="I47" s="84">
        <f>SUM(I49:I49)</f>
        <v>0</v>
      </c>
      <c r="J47" s="84">
        <f>SUM(J49:J49)</f>
        <v>0</v>
      </c>
      <c r="K47" s="90">
        <f>K49</f>
        <v>0</v>
      </c>
      <c r="L47" s="90">
        <f>L49</f>
        <v>0</v>
      </c>
      <c r="M47" s="90">
        <f>M49</f>
        <v>0</v>
      </c>
      <c r="N47" s="90"/>
      <c r="O47" s="305"/>
    </row>
    <row r="48" spans="1:15" ht="27" customHeight="1" hidden="1">
      <c r="A48" s="324"/>
      <c r="B48" s="299"/>
      <c r="C48" s="309"/>
      <c r="D48" s="309"/>
      <c r="E48" s="162" t="s">
        <v>12</v>
      </c>
      <c r="F48" s="81"/>
      <c r="G48" s="90"/>
      <c r="H48" s="99"/>
      <c r="I48" s="90"/>
      <c r="J48" s="99"/>
      <c r="K48" s="90"/>
      <c r="L48" s="99"/>
      <c r="M48" s="90"/>
      <c r="N48" s="99"/>
      <c r="O48" s="305"/>
    </row>
    <row r="49" spans="1:15" ht="27" customHeight="1" hidden="1">
      <c r="A49" s="324"/>
      <c r="B49" s="299"/>
      <c r="C49" s="309"/>
      <c r="D49" s="309"/>
      <c r="E49" s="43" t="s">
        <v>16</v>
      </c>
      <c r="F49" s="85">
        <f>F52</f>
        <v>0</v>
      </c>
      <c r="G49" s="90">
        <v>0</v>
      </c>
      <c r="H49" s="90">
        <v>0</v>
      </c>
      <c r="I49" s="90">
        <v>0</v>
      </c>
      <c r="J49" s="90">
        <v>0</v>
      </c>
      <c r="K49" s="90"/>
      <c r="L49" s="90"/>
      <c r="M49" s="90"/>
      <c r="N49" s="90"/>
      <c r="O49" s="305"/>
    </row>
    <row r="50" spans="1:15" ht="29.25" customHeight="1" hidden="1">
      <c r="A50" s="324" t="s">
        <v>124</v>
      </c>
      <c r="B50" s="294" t="s">
        <v>125</v>
      </c>
      <c r="C50" s="309" t="s">
        <v>58</v>
      </c>
      <c r="D50" s="309" t="s">
        <v>58</v>
      </c>
      <c r="E50" s="25" t="s">
        <v>11</v>
      </c>
      <c r="F50" s="85">
        <v>0</v>
      </c>
      <c r="G50" s="90"/>
      <c r="H50" s="99"/>
      <c r="I50" s="90"/>
      <c r="J50" s="99"/>
      <c r="K50" s="90"/>
      <c r="L50" s="90"/>
      <c r="M50" s="90"/>
      <c r="N50" s="90"/>
      <c r="O50" s="157"/>
    </row>
    <row r="51" spans="1:15" ht="29.25" customHeight="1" hidden="1">
      <c r="A51" s="324"/>
      <c r="B51" s="294"/>
      <c r="C51" s="309"/>
      <c r="D51" s="309"/>
      <c r="E51" s="162" t="s">
        <v>12</v>
      </c>
      <c r="F51" s="85"/>
      <c r="G51" s="90"/>
      <c r="H51" s="99"/>
      <c r="I51" s="90"/>
      <c r="J51" s="99"/>
      <c r="K51" s="90"/>
      <c r="L51" s="99"/>
      <c r="M51" s="90"/>
      <c r="N51" s="99"/>
      <c r="O51" s="157"/>
    </row>
    <row r="52" spans="1:15" ht="29.25" customHeight="1" hidden="1">
      <c r="A52" s="324"/>
      <c r="B52" s="294"/>
      <c r="C52" s="309"/>
      <c r="D52" s="309"/>
      <c r="E52" s="43" t="s">
        <v>16</v>
      </c>
      <c r="F52" s="85">
        <v>0</v>
      </c>
      <c r="G52" s="90"/>
      <c r="H52" s="99"/>
      <c r="I52" s="90"/>
      <c r="J52" s="99"/>
      <c r="K52" s="90"/>
      <c r="L52" s="99">
        <v>100</v>
      </c>
      <c r="M52" s="90"/>
      <c r="N52" s="99">
        <v>100</v>
      </c>
      <c r="O52" s="157"/>
    </row>
    <row r="53" spans="1:15" ht="24" customHeight="1" hidden="1">
      <c r="A53" s="321" t="s">
        <v>162</v>
      </c>
      <c r="B53" s="287"/>
      <c r="C53" s="287"/>
      <c r="D53" s="287"/>
      <c r="E53" s="287"/>
      <c r="F53" s="287"/>
      <c r="G53" s="287"/>
      <c r="H53" s="287"/>
      <c r="I53" s="287"/>
      <c r="J53" s="287"/>
      <c r="K53" s="287"/>
      <c r="L53" s="287"/>
      <c r="M53" s="287"/>
      <c r="N53" s="288"/>
      <c r="O53" s="157"/>
    </row>
    <row r="54" spans="1:15" ht="24" customHeight="1">
      <c r="A54" s="318" t="s">
        <v>197</v>
      </c>
      <c r="B54" s="319"/>
      <c r="C54" s="319"/>
      <c r="D54" s="319"/>
      <c r="E54" s="319"/>
      <c r="F54" s="319"/>
      <c r="G54" s="319"/>
      <c r="H54" s="319"/>
      <c r="I54" s="319"/>
      <c r="J54" s="319"/>
      <c r="K54" s="319"/>
      <c r="L54" s="319"/>
      <c r="M54" s="319"/>
      <c r="N54" s="319"/>
      <c r="O54" s="320"/>
    </row>
    <row r="55" spans="1:15" ht="27.75" customHeight="1">
      <c r="A55" s="272" t="s">
        <v>19</v>
      </c>
      <c r="B55" s="273"/>
      <c r="C55" s="273"/>
      <c r="D55" s="274"/>
      <c r="E55" s="40" t="s">
        <v>20</v>
      </c>
      <c r="F55" s="84">
        <f>SUM(F57:F61)</f>
        <v>10312.78</v>
      </c>
      <c r="G55" s="84">
        <f>SUM(G57:G61)</f>
        <v>3754.65</v>
      </c>
      <c r="H55" s="99">
        <f>G55/F55%</f>
        <v>36.40773874745704</v>
      </c>
      <c r="I55" s="84">
        <f>SUM(I57:I61)</f>
        <v>4136.09</v>
      </c>
      <c r="J55" s="99">
        <f>I55/F55%</f>
        <v>40.10645044304251</v>
      </c>
      <c r="K55" s="94">
        <f>K60</f>
        <v>0</v>
      </c>
      <c r="L55" s="95">
        <f>L60</f>
        <v>0</v>
      </c>
      <c r="M55" s="94">
        <f>M60</f>
        <v>0</v>
      </c>
      <c r="N55" s="95">
        <f>N60</f>
        <v>0</v>
      </c>
      <c r="O55" s="281"/>
    </row>
    <row r="56" spans="1:15" ht="18" customHeight="1">
      <c r="A56" s="275"/>
      <c r="B56" s="276"/>
      <c r="C56" s="276"/>
      <c r="D56" s="277"/>
      <c r="E56" s="27" t="s">
        <v>12</v>
      </c>
      <c r="F56" s="87"/>
      <c r="G56" s="87"/>
      <c r="H56" s="101"/>
      <c r="I56" s="87"/>
      <c r="J56" s="87"/>
      <c r="K56" s="87"/>
      <c r="L56" s="87"/>
      <c r="M56" s="87"/>
      <c r="N56" s="101"/>
      <c r="O56" s="282"/>
    </row>
    <row r="57" spans="1:15" ht="38.25" customHeight="1">
      <c r="A57" s="275"/>
      <c r="B57" s="276"/>
      <c r="C57" s="276"/>
      <c r="D57" s="277"/>
      <c r="E57" s="30" t="s">
        <v>13</v>
      </c>
      <c r="F57" s="85">
        <f>F22+F31+F42</f>
        <v>0</v>
      </c>
      <c r="G57" s="96"/>
      <c r="H57" s="91"/>
      <c r="I57" s="96"/>
      <c r="J57" s="91"/>
      <c r="K57" s="96"/>
      <c r="L57" s="91"/>
      <c r="M57" s="96"/>
      <c r="N57" s="91"/>
      <c r="O57" s="281"/>
    </row>
    <row r="58" spans="1:15" ht="26.25" customHeight="1">
      <c r="A58" s="275"/>
      <c r="B58" s="276"/>
      <c r="C58" s="276"/>
      <c r="D58" s="277"/>
      <c r="E58" s="43" t="s">
        <v>14</v>
      </c>
      <c r="F58" s="85">
        <f>F23+F32+F43</f>
        <v>0</v>
      </c>
      <c r="G58" s="90"/>
      <c r="H58" s="91"/>
      <c r="I58" s="90"/>
      <c r="J58" s="91"/>
      <c r="K58" s="90"/>
      <c r="L58" s="91"/>
      <c r="M58" s="90"/>
      <c r="N58" s="91"/>
      <c r="O58" s="281"/>
    </row>
    <row r="59" spans="1:15" ht="39.75" customHeight="1">
      <c r="A59" s="275"/>
      <c r="B59" s="276"/>
      <c r="C59" s="276"/>
      <c r="D59" s="277"/>
      <c r="E59" s="43" t="s">
        <v>15</v>
      </c>
      <c r="F59" s="85">
        <f>F24+F33+F44</f>
        <v>0</v>
      </c>
      <c r="G59" s="90"/>
      <c r="H59" s="91"/>
      <c r="I59" s="90"/>
      <c r="J59" s="91"/>
      <c r="K59" s="90"/>
      <c r="L59" s="91"/>
      <c r="M59" s="90"/>
      <c r="N59" s="91"/>
      <c r="O59" s="281"/>
    </row>
    <row r="60" spans="1:15" ht="15.75" customHeight="1">
      <c r="A60" s="275"/>
      <c r="B60" s="276"/>
      <c r="C60" s="276"/>
      <c r="D60" s="277"/>
      <c r="E60" s="30" t="s">
        <v>16</v>
      </c>
      <c r="F60" s="85">
        <f>F47+F40+F30+F20</f>
        <v>10312.78</v>
      </c>
      <c r="G60" s="85">
        <f>G25+G34+G45</f>
        <v>3754.65</v>
      </c>
      <c r="H60" s="99">
        <f>G60/F60%</f>
        <v>36.40773874745704</v>
      </c>
      <c r="I60" s="90">
        <f>I30+I20+I40</f>
        <v>4136.09</v>
      </c>
      <c r="J60" s="90">
        <f>I60/F60%</f>
        <v>40.10645044304251</v>
      </c>
      <c r="K60" s="90">
        <f>K34+K25+K52</f>
        <v>0</v>
      </c>
      <c r="L60" s="91">
        <f>K60/F60%</f>
        <v>0</v>
      </c>
      <c r="M60" s="90">
        <f>M34+M25+M52</f>
        <v>0</v>
      </c>
      <c r="N60" s="91">
        <f>M60/F60%</f>
        <v>0</v>
      </c>
      <c r="O60" s="281"/>
    </row>
    <row r="61" spans="1:15" ht="27" customHeight="1">
      <c r="A61" s="278"/>
      <c r="B61" s="279"/>
      <c r="C61" s="279"/>
      <c r="D61" s="280"/>
      <c r="E61" s="43" t="s">
        <v>17</v>
      </c>
      <c r="F61" s="85"/>
      <c r="G61" s="90"/>
      <c r="H61" s="91"/>
      <c r="I61" s="90"/>
      <c r="J61" s="91"/>
      <c r="K61" s="90"/>
      <c r="L61" s="91"/>
      <c r="M61" s="90"/>
      <c r="N61" s="91"/>
      <c r="O61" s="281"/>
    </row>
    <row r="64" spans="2:16" ht="15">
      <c r="B64" s="50" t="s">
        <v>38</v>
      </c>
      <c r="C64" s="51"/>
      <c r="D64" s="323" t="s">
        <v>200</v>
      </c>
      <c r="E64" s="323"/>
      <c r="F64" s="323"/>
      <c r="G64" s="52"/>
      <c r="H64" s="52"/>
      <c r="K64" s="52"/>
      <c r="L64" s="52"/>
      <c r="M64" s="52"/>
      <c r="N64" s="52"/>
      <c r="O64" s="52"/>
      <c r="P64" s="52"/>
    </row>
    <row r="65" spans="2:16" ht="15">
      <c r="B65" s="50" t="s">
        <v>39</v>
      </c>
      <c r="C65" s="51"/>
      <c r="D65" s="51"/>
      <c r="E65" s="51"/>
      <c r="F65" s="51"/>
      <c r="G65" s="52"/>
      <c r="H65" s="52"/>
      <c r="K65" s="52"/>
      <c r="L65" s="52"/>
      <c r="M65" s="52"/>
      <c r="N65" s="52"/>
      <c r="O65" s="52"/>
      <c r="P65" s="52"/>
    </row>
    <row r="66" spans="2:6" ht="15">
      <c r="B66" s="322" t="s">
        <v>60</v>
      </c>
      <c r="C66" s="322"/>
      <c r="D66" s="322"/>
      <c r="E66" s="322"/>
      <c r="F66" s="322"/>
    </row>
    <row r="67" spans="2:6" ht="15">
      <c r="B67" s="67" t="s">
        <v>61</v>
      </c>
      <c r="C67" s="70"/>
      <c r="D67" s="70"/>
      <c r="E67" s="70"/>
      <c r="F67" s="70"/>
    </row>
    <row r="68" spans="2:6" ht="15">
      <c r="B68" s="67" t="s">
        <v>201</v>
      </c>
      <c r="C68" s="70"/>
      <c r="D68" s="70"/>
      <c r="E68" s="70"/>
      <c r="F68" s="70"/>
    </row>
    <row r="69" ht="15">
      <c r="B69" s="66" t="s">
        <v>66</v>
      </c>
    </row>
    <row r="70" ht="15">
      <c r="B70" s="66"/>
    </row>
    <row r="71" spans="2:6" ht="15">
      <c r="B71" s="55" t="s">
        <v>41</v>
      </c>
      <c r="C71" s="55"/>
      <c r="D71" s="56"/>
      <c r="E71" s="57"/>
      <c r="F71" s="55" t="s">
        <v>65</v>
      </c>
    </row>
    <row r="72" spans="2:5" ht="15">
      <c r="B72" s="55" t="s">
        <v>42</v>
      </c>
      <c r="C72" s="55"/>
      <c r="D72" s="42" t="s">
        <v>64</v>
      </c>
      <c r="E72" s="41"/>
    </row>
    <row r="74" spans="2:10" ht="15">
      <c r="B74" s="55" t="s">
        <v>163</v>
      </c>
      <c r="D74" s="56"/>
      <c r="E74" s="57"/>
      <c r="F74" s="55" t="s">
        <v>164</v>
      </c>
      <c r="I74"/>
      <c r="J74"/>
    </row>
  </sheetData>
  <sheetProtection/>
  <mergeCells count="55">
    <mergeCell ref="A54:O54"/>
    <mergeCell ref="A53:N53"/>
    <mergeCell ref="B66:F66"/>
    <mergeCell ref="D64:F64"/>
    <mergeCell ref="B47:B49"/>
    <mergeCell ref="C47:C49"/>
    <mergeCell ref="D47:D49"/>
    <mergeCell ref="A47:A49"/>
    <mergeCell ref="A50:A52"/>
    <mergeCell ref="B50:B52"/>
    <mergeCell ref="C50:C52"/>
    <mergeCell ref="D50:D52"/>
    <mergeCell ref="C3:N3"/>
    <mergeCell ref="A17:O17"/>
    <mergeCell ref="A18:O18"/>
    <mergeCell ref="A19:O19"/>
    <mergeCell ref="G14:H15"/>
    <mergeCell ref="O47:O49"/>
    <mergeCell ref="O30:O36"/>
    <mergeCell ref="A30:A36"/>
    <mergeCell ref="B30:B36"/>
    <mergeCell ref="O14:O16"/>
    <mergeCell ref="A28:O28"/>
    <mergeCell ref="A29:O29"/>
    <mergeCell ref="O40:O46"/>
    <mergeCell ref="A38:O38"/>
    <mergeCell ref="A39:O39"/>
    <mergeCell ref="D30:D36"/>
    <mergeCell ref="B40:B46"/>
    <mergeCell ref="C40:C46"/>
    <mergeCell ref="A14:A16"/>
    <mergeCell ref="B14:B16"/>
    <mergeCell ref="C14:D15"/>
    <mergeCell ref="D20:D26"/>
    <mergeCell ref="E14:E16"/>
    <mergeCell ref="F14:F16"/>
    <mergeCell ref="C20:C26"/>
    <mergeCell ref="A55:D61"/>
    <mergeCell ref="O55:O61"/>
    <mergeCell ref="M14:N15"/>
    <mergeCell ref="O20:O26"/>
    <mergeCell ref="A27:O27"/>
    <mergeCell ref="A37:O37"/>
    <mergeCell ref="A40:A46"/>
    <mergeCell ref="A20:A26"/>
    <mergeCell ref="B20:B26"/>
    <mergeCell ref="D40:D46"/>
    <mergeCell ref="E1:L1"/>
    <mergeCell ref="E2:L2"/>
    <mergeCell ref="F6:J6"/>
    <mergeCell ref="F7:J7"/>
    <mergeCell ref="E4:L4"/>
    <mergeCell ref="C30:C36"/>
    <mergeCell ref="I14:J15"/>
    <mergeCell ref="K14:L15"/>
  </mergeCells>
  <printOptions/>
  <pageMargins left="0.5118110236220472" right="0.11811023622047245" top="0.7480314960629921" bottom="0.15748031496062992" header="0.31496062992125984" footer="0.31496062992125984"/>
  <pageSetup fitToHeight="0" fitToWidth="1" horizontalDpi="600" verticalDpi="600" orientation="landscape" paperSize="9" scale="82" r:id="rId1"/>
  <rowBreaks count="2" manualBreakCount="2">
    <brk id="27" max="255" man="1"/>
    <brk id="54" max="255" man="1"/>
  </rowBreaks>
  <ignoredErrors>
    <ignoredError sqref="H6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314"/>
  <sheetViews>
    <sheetView view="pageBreakPreview" zoomScale="85" zoomScaleSheetLayoutView="85" workbookViewId="0" topLeftCell="A13">
      <pane ySplit="4" topLeftCell="A185" activePane="bottomLeft" state="frozen"/>
      <selection pane="topLeft" activeCell="A13" sqref="A13"/>
      <selection pane="bottomLeft" activeCell="J175" sqref="J175"/>
    </sheetView>
  </sheetViews>
  <sheetFormatPr defaultColWidth="9.140625" defaultRowHeight="15"/>
  <cols>
    <col min="1" max="1" width="7.28125" style="0" customWidth="1"/>
    <col min="2" max="2" width="24.28125" style="0" customWidth="1"/>
    <col min="3" max="3" width="8.7109375" style="0" customWidth="1"/>
    <col min="4" max="4" width="8.00390625" style="0" customWidth="1"/>
    <col min="5" max="5" width="17.28125" style="0" customWidth="1"/>
    <col min="6" max="6" width="11.00390625" style="0" customWidth="1"/>
    <col min="7" max="8" width="9.421875" style="0" customWidth="1"/>
    <col min="9" max="10" width="9.421875" style="52" customWidth="1"/>
    <col min="11" max="14" width="9.421875" style="0" customWidth="1"/>
    <col min="15" max="15" width="22.8515625" style="0" customWidth="1"/>
  </cols>
  <sheetData>
    <row r="1" spans="2:9" ht="15" customHeight="1">
      <c r="B1" s="1"/>
      <c r="F1" s="2" t="s">
        <v>50</v>
      </c>
      <c r="G1" s="4"/>
      <c r="H1" s="4"/>
      <c r="I1" s="74"/>
    </row>
    <row r="2" spans="2:9" ht="15" customHeight="1">
      <c r="B2" s="1"/>
      <c r="E2" s="5" t="s">
        <v>49</v>
      </c>
      <c r="G2" s="4"/>
      <c r="H2" s="4"/>
      <c r="I2" s="74"/>
    </row>
    <row r="3" spans="2:9" ht="15" customHeight="1">
      <c r="B3" s="1"/>
      <c r="E3" s="45" t="s">
        <v>51</v>
      </c>
      <c r="G3" s="4"/>
      <c r="H3" s="4"/>
      <c r="I3" s="74"/>
    </row>
    <row r="4" spans="2:9" ht="15" customHeight="1">
      <c r="B4" s="1"/>
      <c r="E4" s="2"/>
      <c r="F4" s="6" t="s">
        <v>0</v>
      </c>
      <c r="G4" s="4"/>
      <c r="H4" s="4"/>
      <c r="I4" s="74"/>
    </row>
    <row r="5" spans="2:9" ht="15" customHeight="1">
      <c r="B5" s="1"/>
      <c r="E5" s="2"/>
      <c r="F5" s="3"/>
      <c r="G5" s="4"/>
      <c r="H5" s="4"/>
      <c r="I5" s="74"/>
    </row>
    <row r="6" spans="2:9" ht="15" customHeight="1">
      <c r="B6" s="3"/>
      <c r="C6" s="3"/>
      <c r="D6" s="3"/>
      <c r="F6" s="266" t="s">
        <v>211</v>
      </c>
      <c r="G6" s="266"/>
      <c r="H6" s="266"/>
      <c r="I6" s="266"/>
    </row>
    <row r="7" spans="2:9" ht="15" customHeight="1">
      <c r="B7" s="3"/>
      <c r="C7" s="7"/>
      <c r="D7" s="7"/>
      <c r="F7" s="267" t="s">
        <v>212</v>
      </c>
      <c r="G7" s="267"/>
      <c r="H7" s="267"/>
      <c r="I7" s="267"/>
    </row>
    <row r="8" spans="2:9" ht="9" customHeight="1">
      <c r="B8" s="3"/>
      <c r="C8" s="3"/>
      <c r="D8" s="3"/>
      <c r="E8" s="3"/>
      <c r="F8" s="3"/>
      <c r="G8" s="4"/>
      <c r="H8" s="4"/>
      <c r="I8" s="74"/>
    </row>
    <row r="9" spans="2:10" ht="15" customHeight="1">
      <c r="B9" s="8" t="s">
        <v>48</v>
      </c>
      <c r="C9" s="3"/>
      <c r="D9" s="3"/>
      <c r="E9" s="9"/>
      <c r="F9" s="9"/>
      <c r="G9" s="9"/>
      <c r="H9" s="9"/>
      <c r="I9" s="75"/>
      <c r="J9" s="76"/>
    </row>
    <row r="10" spans="2:10" ht="15" customHeight="1">
      <c r="B10" s="8" t="s">
        <v>213</v>
      </c>
      <c r="C10" s="10"/>
      <c r="D10" s="10"/>
      <c r="E10" s="11"/>
      <c r="F10" s="11"/>
      <c r="G10" s="11"/>
      <c r="H10" s="11"/>
      <c r="I10" s="77"/>
      <c r="J10" s="78"/>
    </row>
    <row r="11" spans="2:10" ht="15" customHeight="1">
      <c r="B11" s="8"/>
      <c r="C11" s="10"/>
      <c r="D11" s="10"/>
      <c r="E11" s="11"/>
      <c r="F11" s="11"/>
      <c r="G11" s="11"/>
      <c r="H11" s="11"/>
      <c r="I11" s="77"/>
      <c r="J11" s="78"/>
    </row>
    <row r="12" spans="2:10" ht="15" customHeight="1">
      <c r="B12" s="8" t="s">
        <v>1</v>
      </c>
      <c r="C12" s="10"/>
      <c r="D12" s="44" t="s">
        <v>24</v>
      </c>
      <c r="E12" s="12"/>
      <c r="F12" s="12"/>
      <c r="G12" s="3"/>
      <c r="H12" s="3"/>
      <c r="I12" s="79"/>
      <c r="J12" s="50"/>
    </row>
    <row r="13" spans="2:10" ht="9" customHeight="1">
      <c r="B13" s="8"/>
      <c r="C13" s="10"/>
      <c r="D13" s="10"/>
      <c r="E13" s="10"/>
      <c r="F13" s="10"/>
      <c r="G13" s="3"/>
      <c r="H13" s="3"/>
      <c r="I13" s="79"/>
      <c r="J13" s="50"/>
    </row>
    <row r="14" spans="1:15" ht="23.25" customHeight="1">
      <c r="A14" s="299" t="s">
        <v>2</v>
      </c>
      <c r="B14" s="299" t="s">
        <v>3</v>
      </c>
      <c r="C14" s="299" t="s">
        <v>4</v>
      </c>
      <c r="D14" s="299"/>
      <c r="E14" s="299" t="s">
        <v>5</v>
      </c>
      <c r="F14" s="299" t="s">
        <v>70</v>
      </c>
      <c r="G14" s="271" t="s">
        <v>170</v>
      </c>
      <c r="H14" s="271"/>
      <c r="I14" s="271" t="s">
        <v>171</v>
      </c>
      <c r="J14" s="271"/>
      <c r="K14" s="271" t="s">
        <v>172</v>
      </c>
      <c r="L14" s="271"/>
      <c r="M14" s="271" t="s">
        <v>216</v>
      </c>
      <c r="N14" s="271"/>
      <c r="O14" s="306" t="s">
        <v>6</v>
      </c>
    </row>
    <row r="15" spans="1:15" ht="42" customHeight="1">
      <c r="A15" s="299"/>
      <c r="B15" s="299"/>
      <c r="C15" s="299"/>
      <c r="D15" s="299"/>
      <c r="E15" s="299"/>
      <c r="F15" s="299"/>
      <c r="G15" s="271"/>
      <c r="H15" s="271"/>
      <c r="I15" s="271"/>
      <c r="J15" s="271"/>
      <c r="K15" s="271"/>
      <c r="L15" s="271"/>
      <c r="M15" s="271"/>
      <c r="N15" s="271"/>
      <c r="O15" s="307"/>
    </row>
    <row r="16" spans="1:15" ht="28.5" customHeight="1">
      <c r="A16" s="299"/>
      <c r="B16" s="299"/>
      <c r="C16" s="13" t="s">
        <v>7</v>
      </c>
      <c r="D16" s="13" t="s">
        <v>8</v>
      </c>
      <c r="E16" s="299"/>
      <c r="F16" s="299"/>
      <c r="G16" s="13" t="s">
        <v>9</v>
      </c>
      <c r="H16" s="13" t="s">
        <v>10</v>
      </c>
      <c r="I16" s="13" t="s">
        <v>9</v>
      </c>
      <c r="J16" s="13" t="s">
        <v>10</v>
      </c>
      <c r="K16" s="13" t="s">
        <v>9</v>
      </c>
      <c r="L16" s="13" t="s">
        <v>10</v>
      </c>
      <c r="M16" s="13" t="s">
        <v>9</v>
      </c>
      <c r="N16" s="13" t="s">
        <v>10</v>
      </c>
      <c r="O16" s="308"/>
    </row>
    <row r="17" spans="1:15" ht="22.5" customHeight="1">
      <c r="A17" s="302" t="s">
        <v>78</v>
      </c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4"/>
      <c r="O17" s="14"/>
    </row>
    <row r="18" spans="1:15" ht="30" customHeight="1">
      <c r="A18" s="302" t="s">
        <v>25</v>
      </c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4"/>
      <c r="O18" s="14"/>
    </row>
    <row r="19" spans="1:15" ht="15" customHeight="1">
      <c r="A19" s="289" t="s">
        <v>52</v>
      </c>
      <c r="B19" s="299" t="s">
        <v>111</v>
      </c>
      <c r="C19" s="296" t="s">
        <v>35</v>
      </c>
      <c r="D19" s="296" t="s">
        <v>35</v>
      </c>
      <c r="E19" s="15" t="s">
        <v>11</v>
      </c>
      <c r="F19" s="105">
        <f>SUM(F21:F25)</f>
        <v>2912.3379999999997</v>
      </c>
      <c r="G19" s="65">
        <f aca="true" t="shared" si="0" ref="G19:N19">G24</f>
        <v>338.57</v>
      </c>
      <c r="H19" s="84">
        <f>G19/F19%</f>
        <v>11.625367659935076</v>
      </c>
      <c r="I19" s="84">
        <f>SUM(I21:I25)</f>
        <v>1094.439</v>
      </c>
      <c r="J19" s="84">
        <f>I19/F19%</f>
        <v>37.579394974072386</v>
      </c>
      <c r="K19" s="81">
        <f t="shared" si="0"/>
        <v>0</v>
      </c>
      <c r="L19" s="81">
        <f t="shared" si="0"/>
        <v>0</v>
      </c>
      <c r="M19" s="81">
        <f t="shared" si="0"/>
        <v>0</v>
      </c>
      <c r="N19" s="81">
        <f t="shared" si="0"/>
        <v>0</v>
      </c>
      <c r="O19" s="360"/>
    </row>
    <row r="20" spans="1:15" ht="18" customHeight="1">
      <c r="A20" s="292"/>
      <c r="B20" s="363"/>
      <c r="C20" s="297"/>
      <c r="D20" s="297"/>
      <c r="E20" s="18" t="s">
        <v>12</v>
      </c>
      <c r="F20" s="86"/>
      <c r="G20" s="106"/>
      <c r="H20" s="107"/>
      <c r="I20" s="82"/>
      <c r="J20" s="82"/>
      <c r="K20" s="82"/>
      <c r="L20" s="82"/>
      <c r="M20" s="82"/>
      <c r="N20" s="82"/>
      <c r="O20" s="361"/>
    </row>
    <row r="21" spans="1:15" ht="25.5">
      <c r="A21" s="292"/>
      <c r="B21" s="363"/>
      <c r="C21" s="297"/>
      <c r="D21" s="297"/>
      <c r="E21" s="20" t="s">
        <v>13</v>
      </c>
      <c r="F21" s="84"/>
      <c r="G21" s="85"/>
      <c r="H21" s="83"/>
      <c r="I21" s="81"/>
      <c r="J21" s="81"/>
      <c r="K21" s="81"/>
      <c r="L21" s="81"/>
      <c r="M21" s="81"/>
      <c r="N21" s="81"/>
      <c r="O21" s="361"/>
    </row>
    <row r="22" spans="1:15" ht="24" customHeight="1">
      <c r="A22" s="292"/>
      <c r="B22" s="363"/>
      <c r="C22" s="297"/>
      <c r="D22" s="297"/>
      <c r="E22" s="21" t="s">
        <v>14</v>
      </c>
      <c r="F22" s="84">
        <f aca="true" t="shared" si="1" ref="F22:J23">F102</f>
        <v>380</v>
      </c>
      <c r="G22" s="84">
        <f t="shared" si="1"/>
        <v>0</v>
      </c>
      <c r="H22" s="84">
        <f t="shared" si="1"/>
        <v>0</v>
      </c>
      <c r="I22" s="84">
        <f t="shared" si="1"/>
        <v>380</v>
      </c>
      <c r="J22" s="84">
        <f t="shared" si="1"/>
        <v>100</v>
      </c>
      <c r="K22" s="81"/>
      <c r="L22" s="81"/>
      <c r="M22" s="81"/>
      <c r="N22" s="81"/>
      <c r="O22" s="361"/>
    </row>
    <row r="23" spans="1:15" ht="28.5" customHeight="1">
      <c r="A23" s="292"/>
      <c r="B23" s="363"/>
      <c r="C23" s="297"/>
      <c r="D23" s="297"/>
      <c r="E23" s="22" t="s">
        <v>15</v>
      </c>
      <c r="F23" s="84">
        <f t="shared" si="1"/>
        <v>3.83</v>
      </c>
      <c r="G23" s="84">
        <f t="shared" si="1"/>
        <v>0</v>
      </c>
      <c r="H23" s="84">
        <f t="shared" si="1"/>
        <v>0</v>
      </c>
      <c r="I23" s="84">
        <f t="shared" si="1"/>
        <v>3.83</v>
      </c>
      <c r="J23" s="84">
        <f t="shared" si="1"/>
        <v>100</v>
      </c>
      <c r="K23" s="81"/>
      <c r="L23" s="81"/>
      <c r="M23" s="81"/>
      <c r="N23" s="81"/>
      <c r="O23" s="361"/>
    </row>
    <row r="24" spans="1:15" ht="18" customHeight="1">
      <c r="A24" s="292"/>
      <c r="B24" s="363"/>
      <c r="C24" s="297"/>
      <c r="D24" s="297"/>
      <c r="E24" s="20" t="s">
        <v>16</v>
      </c>
      <c r="F24" s="208">
        <f>F32+F40+F48+F56+F80+F64+F72+F88+F96</f>
        <v>2528.508</v>
      </c>
      <c r="G24" s="208">
        <f>G32+G40+G48+G56+G80+G64+G72+G88+G96</f>
        <v>338.57</v>
      </c>
      <c r="H24" s="208">
        <f>G24/F24%</f>
        <v>13.390109898801983</v>
      </c>
      <c r="I24" s="208">
        <f>I32+I40+I48+I56+I80+I64+I72+I88+I96</f>
        <v>710.609</v>
      </c>
      <c r="J24" s="208">
        <f>I24/F24%</f>
        <v>28.103885769789937</v>
      </c>
      <c r="K24" s="81"/>
      <c r="L24" s="81"/>
      <c r="M24" s="81"/>
      <c r="N24" s="81"/>
      <c r="O24" s="361"/>
    </row>
    <row r="25" spans="1:15" ht="30" customHeight="1">
      <c r="A25" s="293"/>
      <c r="B25" s="363"/>
      <c r="C25" s="298"/>
      <c r="D25" s="298"/>
      <c r="E25" s="22" t="s">
        <v>17</v>
      </c>
      <c r="F25" s="84"/>
      <c r="G25" s="84"/>
      <c r="H25" s="81"/>
      <c r="I25" s="81"/>
      <c r="J25" s="81"/>
      <c r="K25" s="81"/>
      <c r="L25" s="81"/>
      <c r="M25" s="81"/>
      <c r="N25" s="81"/>
      <c r="O25" s="362"/>
    </row>
    <row r="26" spans="1:15" ht="0.75" customHeight="1">
      <c r="A26" s="315"/>
      <c r="B26" s="401"/>
      <c r="C26" s="401"/>
      <c r="D26" s="401"/>
      <c r="E26" s="401"/>
      <c r="F26" s="401"/>
      <c r="G26" s="401"/>
      <c r="H26" s="401"/>
      <c r="I26" s="401"/>
      <c r="J26" s="401"/>
      <c r="K26" s="401"/>
      <c r="L26" s="401"/>
      <c r="M26" s="401"/>
      <c r="N26" s="402"/>
      <c r="O26" s="80"/>
    </row>
    <row r="27" spans="1:15" ht="15" customHeight="1">
      <c r="A27" s="289" t="s">
        <v>97</v>
      </c>
      <c r="B27" s="294" t="s">
        <v>159</v>
      </c>
      <c r="C27" s="296" t="s">
        <v>35</v>
      </c>
      <c r="D27" s="296" t="s">
        <v>35</v>
      </c>
      <c r="E27" s="15" t="s">
        <v>11</v>
      </c>
      <c r="F27" s="65">
        <f>SUM(F29:F33)</f>
        <v>312</v>
      </c>
      <c r="G27" s="65">
        <f aca="true" t="shared" si="2" ref="G27:N27">G32</f>
        <v>103.12</v>
      </c>
      <c r="H27" s="65">
        <f t="shared" si="2"/>
        <v>33.05128205128205</v>
      </c>
      <c r="I27" s="84">
        <f t="shared" si="2"/>
        <v>260.54</v>
      </c>
      <c r="J27" s="84">
        <f t="shared" si="2"/>
        <v>83.50641025641026</v>
      </c>
      <c r="K27" s="84">
        <f t="shared" si="2"/>
        <v>0</v>
      </c>
      <c r="L27" s="84">
        <f t="shared" si="2"/>
        <v>0</v>
      </c>
      <c r="M27" s="84">
        <f t="shared" si="2"/>
        <v>0</v>
      </c>
      <c r="N27" s="84">
        <f t="shared" si="2"/>
        <v>0</v>
      </c>
      <c r="O27" s="360"/>
    </row>
    <row r="28" spans="1:15" ht="17.25" customHeight="1">
      <c r="A28" s="292"/>
      <c r="B28" s="295"/>
      <c r="C28" s="297"/>
      <c r="D28" s="297"/>
      <c r="E28" s="18" t="s">
        <v>12</v>
      </c>
      <c r="F28" s="86"/>
      <c r="G28" s="106"/>
      <c r="H28" s="107"/>
      <c r="I28" s="82"/>
      <c r="J28" s="82"/>
      <c r="K28" s="82"/>
      <c r="L28" s="82"/>
      <c r="M28" s="82"/>
      <c r="N28" s="82"/>
      <c r="O28" s="361"/>
    </row>
    <row r="29" spans="1:15" ht="22.5" customHeight="1">
      <c r="A29" s="292"/>
      <c r="B29" s="295"/>
      <c r="C29" s="297"/>
      <c r="D29" s="297"/>
      <c r="E29" s="20" t="s">
        <v>13</v>
      </c>
      <c r="F29" s="84"/>
      <c r="G29" s="85"/>
      <c r="H29" s="83"/>
      <c r="I29" s="81"/>
      <c r="J29" s="81"/>
      <c r="K29" s="81"/>
      <c r="L29" s="81"/>
      <c r="M29" s="81"/>
      <c r="N29" s="81"/>
      <c r="O29" s="361"/>
    </row>
    <row r="30" spans="1:15" ht="38.25">
      <c r="A30" s="292"/>
      <c r="B30" s="295"/>
      <c r="C30" s="297"/>
      <c r="D30" s="297"/>
      <c r="E30" s="21" t="s">
        <v>14</v>
      </c>
      <c r="F30" s="84"/>
      <c r="G30" s="85"/>
      <c r="H30" s="83"/>
      <c r="I30" s="81"/>
      <c r="J30" s="81"/>
      <c r="K30" s="81"/>
      <c r="L30" s="81"/>
      <c r="M30" s="81"/>
      <c r="N30" s="81"/>
      <c r="O30" s="361"/>
    </row>
    <row r="31" spans="1:15" ht="28.5" customHeight="1">
      <c r="A31" s="292"/>
      <c r="B31" s="295"/>
      <c r="C31" s="297"/>
      <c r="D31" s="297"/>
      <c r="E31" s="22" t="s">
        <v>15</v>
      </c>
      <c r="F31" s="84"/>
      <c r="G31" s="85"/>
      <c r="H31" s="83"/>
      <c r="I31" s="81"/>
      <c r="J31" s="81"/>
      <c r="K31" s="81"/>
      <c r="L31" s="81"/>
      <c r="M31" s="81"/>
      <c r="N31" s="81"/>
      <c r="O31" s="361"/>
    </row>
    <row r="32" spans="1:15" ht="15">
      <c r="A32" s="292"/>
      <c r="B32" s="295"/>
      <c r="C32" s="297"/>
      <c r="D32" s="297"/>
      <c r="E32" s="20" t="s">
        <v>16</v>
      </c>
      <c r="F32" s="110">
        <v>312</v>
      </c>
      <c r="G32" s="114">
        <v>103.12</v>
      </c>
      <c r="H32" s="114">
        <f>G32/F32%</f>
        <v>33.05128205128205</v>
      </c>
      <c r="I32" s="103">
        <f>89.42+68+103.12</f>
        <v>260.54</v>
      </c>
      <c r="J32" s="103">
        <f>I32/F32%</f>
        <v>83.50641025641026</v>
      </c>
      <c r="K32" s="103"/>
      <c r="L32" s="103"/>
      <c r="M32" s="103"/>
      <c r="N32" s="103"/>
      <c r="O32" s="361"/>
    </row>
    <row r="33" spans="1:15" ht="25.5">
      <c r="A33" s="293"/>
      <c r="B33" s="295"/>
      <c r="C33" s="298"/>
      <c r="D33" s="298"/>
      <c r="E33" s="22" t="s">
        <v>17</v>
      </c>
      <c r="F33" s="84"/>
      <c r="G33" s="84"/>
      <c r="H33" s="81"/>
      <c r="I33" s="81"/>
      <c r="J33" s="81"/>
      <c r="K33" s="81"/>
      <c r="L33" s="81"/>
      <c r="M33" s="81"/>
      <c r="N33" s="81"/>
      <c r="O33" s="362"/>
    </row>
    <row r="34" spans="1:15" ht="31.5" customHeight="1">
      <c r="A34" s="328" t="s">
        <v>215</v>
      </c>
      <c r="B34" s="329"/>
      <c r="C34" s="329"/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30"/>
      <c r="O34" s="80"/>
    </row>
    <row r="35" spans="1:15" ht="15" customHeight="1">
      <c r="A35" s="289" t="s">
        <v>98</v>
      </c>
      <c r="B35" s="296" t="s">
        <v>160</v>
      </c>
      <c r="C35" s="296" t="s">
        <v>79</v>
      </c>
      <c r="D35" s="296" t="s">
        <v>89</v>
      </c>
      <c r="E35" s="15" t="s">
        <v>11</v>
      </c>
      <c r="F35" s="65">
        <f>SUM(F37:F41)</f>
        <v>29.19</v>
      </c>
      <c r="G35" s="65">
        <f aca="true" t="shared" si="3" ref="G35:N35">SUM(G37:G41)</f>
        <v>0</v>
      </c>
      <c r="H35" s="65">
        <f t="shared" si="3"/>
        <v>0</v>
      </c>
      <c r="I35" s="65">
        <f t="shared" si="3"/>
        <v>12.99</v>
      </c>
      <c r="J35" s="65">
        <f t="shared" si="3"/>
        <v>44.501541623843785</v>
      </c>
      <c r="K35" s="65">
        <f t="shared" si="3"/>
        <v>0</v>
      </c>
      <c r="L35" s="65">
        <f t="shared" si="3"/>
        <v>0</v>
      </c>
      <c r="M35" s="65">
        <f t="shared" si="3"/>
        <v>0</v>
      </c>
      <c r="N35" s="65">
        <f t="shared" si="3"/>
        <v>0</v>
      </c>
      <c r="O35" s="350"/>
    </row>
    <row r="36" spans="1:15" ht="18" customHeight="1">
      <c r="A36" s="290"/>
      <c r="B36" s="297"/>
      <c r="C36" s="297"/>
      <c r="D36" s="297"/>
      <c r="E36" s="18" t="s">
        <v>12</v>
      </c>
      <c r="F36" s="109"/>
      <c r="G36" s="109"/>
      <c r="H36" s="82"/>
      <c r="I36" s="82"/>
      <c r="J36" s="82"/>
      <c r="K36" s="82"/>
      <c r="L36" s="82"/>
      <c r="M36" s="82"/>
      <c r="N36" s="82"/>
      <c r="O36" s="351"/>
    </row>
    <row r="37" spans="1:15" ht="27.75" customHeight="1">
      <c r="A37" s="290"/>
      <c r="B37" s="297"/>
      <c r="C37" s="297"/>
      <c r="D37" s="297"/>
      <c r="E37" s="20" t="s">
        <v>13</v>
      </c>
      <c r="F37" s="103"/>
      <c r="G37" s="103"/>
      <c r="H37" s="81"/>
      <c r="I37" s="81"/>
      <c r="J37" s="81"/>
      <c r="K37" s="81"/>
      <c r="L37" s="81"/>
      <c r="M37" s="81"/>
      <c r="N37" s="81"/>
      <c r="O37" s="351"/>
    </row>
    <row r="38" spans="1:15" ht="36.75" customHeight="1">
      <c r="A38" s="290"/>
      <c r="B38" s="297"/>
      <c r="C38" s="297"/>
      <c r="D38" s="297"/>
      <c r="E38" s="21" t="s">
        <v>14</v>
      </c>
      <c r="F38" s="103"/>
      <c r="G38" s="103"/>
      <c r="H38" s="81"/>
      <c r="I38" s="81"/>
      <c r="J38" s="81"/>
      <c r="K38" s="81"/>
      <c r="L38" s="81"/>
      <c r="M38" s="81"/>
      <c r="N38" s="81"/>
      <c r="O38" s="351"/>
    </row>
    <row r="39" spans="1:15" ht="37.5" customHeight="1">
      <c r="A39" s="290"/>
      <c r="B39" s="297"/>
      <c r="C39" s="297"/>
      <c r="D39" s="297"/>
      <c r="E39" s="22" t="s">
        <v>15</v>
      </c>
      <c r="F39" s="103"/>
      <c r="G39" s="103"/>
      <c r="H39" s="81"/>
      <c r="I39" s="81"/>
      <c r="J39" s="81"/>
      <c r="K39" s="81"/>
      <c r="L39" s="81"/>
      <c r="M39" s="81"/>
      <c r="N39" s="81"/>
      <c r="O39" s="351"/>
    </row>
    <row r="40" spans="1:15" ht="20.25" customHeight="1">
      <c r="A40" s="290"/>
      <c r="B40" s="297"/>
      <c r="C40" s="297"/>
      <c r="D40" s="297"/>
      <c r="E40" s="20" t="s">
        <v>16</v>
      </c>
      <c r="F40" s="110">
        <v>29.19</v>
      </c>
      <c r="G40" s="103">
        <v>0</v>
      </c>
      <c r="H40" s="83">
        <v>0</v>
      </c>
      <c r="I40" s="84">
        <v>12.99</v>
      </c>
      <c r="J40" s="81">
        <f>I40/F40%</f>
        <v>44.501541623843785</v>
      </c>
      <c r="K40" s="81"/>
      <c r="L40" s="81"/>
      <c r="M40" s="81"/>
      <c r="N40" s="81"/>
      <c r="O40" s="351"/>
    </row>
    <row r="41" spans="1:15" ht="27.75" customHeight="1">
      <c r="A41" s="291"/>
      <c r="B41" s="298"/>
      <c r="C41" s="298"/>
      <c r="D41" s="298"/>
      <c r="E41" s="22" t="s">
        <v>17</v>
      </c>
      <c r="F41" s="84"/>
      <c r="G41" s="84"/>
      <c r="H41" s="81"/>
      <c r="I41" s="81"/>
      <c r="J41" s="81"/>
      <c r="K41" s="81"/>
      <c r="L41" s="81"/>
      <c r="M41" s="81"/>
      <c r="N41" s="81"/>
      <c r="O41" s="352"/>
    </row>
    <row r="42" spans="1:15" ht="27.75" customHeight="1">
      <c r="A42" s="364" t="s">
        <v>217</v>
      </c>
      <c r="B42" s="365"/>
      <c r="C42" s="365"/>
      <c r="D42" s="365"/>
      <c r="E42" s="365"/>
      <c r="F42" s="365"/>
      <c r="G42" s="365"/>
      <c r="H42" s="365"/>
      <c r="I42" s="365"/>
      <c r="J42" s="365"/>
      <c r="K42" s="365"/>
      <c r="L42" s="365"/>
      <c r="M42" s="365"/>
      <c r="N42" s="366"/>
      <c r="O42" s="64"/>
    </row>
    <row r="43" spans="1:15" ht="14.25" customHeight="1">
      <c r="A43" s="289" t="s">
        <v>99</v>
      </c>
      <c r="B43" s="294" t="s">
        <v>27</v>
      </c>
      <c r="C43" s="296" t="s">
        <v>35</v>
      </c>
      <c r="D43" s="296" t="s">
        <v>35</v>
      </c>
      <c r="E43" s="15" t="s">
        <v>11</v>
      </c>
      <c r="F43" s="65">
        <f>SUM(F45:F49)</f>
        <v>580</v>
      </c>
      <c r="G43" s="65">
        <f>SUM(G45:G49)</f>
        <v>113.35</v>
      </c>
      <c r="H43" s="83">
        <f>G43/F43%</f>
        <v>19.54310344827586</v>
      </c>
      <c r="I43" s="81">
        <f>SUM(I45:I49)</f>
        <v>260.27</v>
      </c>
      <c r="J43" s="81">
        <f>SUM(J45:J49)</f>
        <v>44.87413793103448</v>
      </c>
      <c r="K43" s="81">
        <f>K48</f>
        <v>0</v>
      </c>
      <c r="L43" s="81">
        <f>L48</f>
        <v>0</v>
      </c>
      <c r="M43" s="81">
        <f>M48</f>
        <v>0</v>
      </c>
      <c r="N43" s="81">
        <f>N48</f>
        <v>0</v>
      </c>
      <c r="O43" s="360"/>
    </row>
    <row r="44" spans="1:15" ht="18" customHeight="1">
      <c r="A44" s="292"/>
      <c r="B44" s="295"/>
      <c r="C44" s="297"/>
      <c r="D44" s="297"/>
      <c r="E44" s="18" t="s">
        <v>12</v>
      </c>
      <c r="F44" s="86"/>
      <c r="G44" s="86"/>
      <c r="H44" s="82"/>
      <c r="I44" s="82"/>
      <c r="J44" s="82"/>
      <c r="K44" s="82"/>
      <c r="L44" s="82"/>
      <c r="M44" s="82"/>
      <c r="N44" s="82"/>
      <c r="O44" s="361"/>
    </row>
    <row r="45" spans="1:15" ht="26.25" customHeight="1">
      <c r="A45" s="292"/>
      <c r="B45" s="295"/>
      <c r="C45" s="297"/>
      <c r="D45" s="297"/>
      <c r="E45" s="20" t="s">
        <v>13</v>
      </c>
      <c r="F45" s="84"/>
      <c r="G45" s="84"/>
      <c r="H45" s="81"/>
      <c r="I45" s="81"/>
      <c r="J45" s="81"/>
      <c r="K45" s="81"/>
      <c r="L45" s="81"/>
      <c r="M45" s="81"/>
      <c r="N45" s="81"/>
      <c r="O45" s="361"/>
    </row>
    <row r="46" spans="1:15" ht="24.75" customHeight="1">
      <c r="A46" s="292"/>
      <c r="B46" s="295"/>
      <c r="C46" s="297"/>
      <c r="D46" s="297"/>
      <c r="E46" s="21" t="s">
        <v>14</v>
      </c>
      <c r="F46" s="84"/>
      <c r="G46" s="84"/>
      <c r="H46" s="81"/>
      <c r="I46" s="81"/>
      <c r="J46" s="81"/>
      <c r="K46" s="81"/>
      <c r="L46" s="81"/>
      <c r="M46" s="81"/>
      <c r="N46" s="81"/>
      <c r="O46" s="361"/>
    </row>
    <row r="47" spans="1:15" ht="27.75" customHeight="1">
      <c r="A47" s="292"/>
      <c r="B47" s="295"/>
      <c r="C47" s="297"/>
      <c r="D47" s="297"/>
      <c r="E47" s="22" t="s">
        <v>15</v>
      </c>
      <c r="F47" s="84"/>
      <c r="G47" s="84"/>
      <c r="H47" s="81"/>
      <c r="I47" s="81"/>
      <c r="J47" s="81"/>
      <c r="K47" s="81"/>
      <c r="L47" s="81"/>
      <c r="M47" s="81"/>
      <c r="N47" s="81"/>
      <c r="O47" s="361"/>
    </row>
    <row r="48" spans="1:15" ht="18" customHeight="1">
      <c r="A48" s="292"/>
      <c r="B48" s="295"/>
      <c r="C48" s="297"/>
      <c r="D48" s="297"/>
      <c r="E48" s="20" t="s">
        <v>16</v>
      </c>
      <c r="F48" s="117">
        <v>580</v>
      </c>
      <c r="G48" s="85">
        <v>113.35</v>
      </c>
      <c r="H48" s="83">
        <f>G48/F48%</f>
        <v>19.54310344827586</v>
      </c>
      <c r="I48" s="81">
        <f>G48+146.92</f>
        <v>260.27</v>
      </c>
      <c r="J48" s="81">
        <f>I48/F48%</f>
        <v>44.87413793103448</v>
      </c>
      <c r="K48" s="81"/>
      <c r="L48" s="81"/>
      <c r="M48" s="81"/>
      <c r="N48" s="81"/>
      <c r="O48" s="361"/>
    </row>
    <row r="49" spans="1:15" ht="24" customHeight="1">
      <c r="A49" s="293"/>
      <c r="B49" s="295"/>
      <c r="C49" s="298"/>
      <c r="D49" s="298"/>
      <c r="E49" s="22" t="s">
        <v>17</v>
      </c>
      <c r="F49" s="84"/>
      <c r="G49" s="84"/>
      <c r="H49" s="81"/>
      <c r="I49" s="81"/>
      <c r="J49" s="81"/>
      <c r="K49" s="81"/>
      <c r="L49" s="81"/>
      <c r="M49" s="81"/>
      <c r="N49" s="81"/>
      <c r="O49" s="362"/>
    </row>
    <row r="50" spans="1:15" ht="21.75" customHeight="1">
      <c r="A50" s="321" t="s">
        <v>218</v>
      </c>
      <c r="B50" s="287"/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8"/>
    </row>
    <row r="51" spans="1:15" ht="15" customHeight="1">
      <c r="A51" s="289" t="s">
        <v>100</v>
      </c>
      <c r="B51" s="296" t="s">
        <v>47</v>
      </c>
      <c r="C51" s="296" t="s">
        <v>128</v>
      </c>
      <c r="D51" s="296" t="s">
        <v>220</v>
      </c>
      <c r="E51" s="15" t="s">
        <v>11</v>
      </c>
      <c r="F51" s="65">
        <f>SUM(F53:F57)</f>
        <v>100</v>
      </c>
      <c r="G51" s="65">
        <f>SUM(G53:G57)</f>
        <v>0</v>
      </c>
      <c r="H51" s="83">
        <f>G51/F51%</f>
        <v>0</v>
      </c>
      <c r="I51" s="84">
        <f>SUM(I53:I57)</f>
        <v>49.99</v>
      </c>
      <c r="J51" s="84">
        <f>SUM(J53:J57)</f>
        <v>49.99</v>
      </c>
      <c r="K51" s="81"/>
      <c r="L51" s="81"/>
      <c r="M51" s="81"/>
      <c r="N51" s="81"/>
      <c r="O51" s="350" t="s">
        <v>221</v>
      </c>
    </row>
    <row r="52" spans="1:15" ht="18" customHeight="1">
      <c r="A52" s="290"/>
      <c r="B52" s="297"/>
      <c r="C52" s="297"/>
      <c r="D52" s="297"/>
      <c r="E52" s="18" t="s">
        <v>12</v>
      </c>
      <c r="F52" s="86"/>
      <c r="G52" s="86"/>
      <c r="H52" s="82"/>
      <c r="I52" s="82"/>
      <c r="J52" s="82"/>
      <c r="K52" s="82"/>
      <c r="L52" s="82"/>
      <c r="M52" s="82"/>
      <c r="N52" s="82"/>
      <c r="O52" s="351"/>
    </row>
    <row r="53" spans="1:15" ht="27" customHeight="1">
      <c r="A53" s="290"/>
      <c r="B53" s="297"/>
      <c r="C53" s="297"/>
      <c r="D53" s="297"/>
      <c r="E53" s="20" t="s">
        <v>13</v>
      </c>
      <c r="F53" s="84"/>
      <c r="G53" s="84"/>
      <c r="H53" s="81"/>
      <c r="I53" s="81"/>
      <c r="J53" s="81"/>
      <c r="K53" s="81"/>
      <c r="L53" s="81"/>
      <c r="M53" s="81"/>
      <c r="N53" s="81"/>
      <c r="O53" s="351"/>
    </row>
    <row r="54" spans="1:15" ht="27" customHeight="1">
      <c r="A54" s="290"/>
      <c r="B54" s="297"/>
      <c r="C54" s="297"/>
      <c r="D54" s="297"/>
      <c r="E54" s="48" t="s">
        <v>14</v>
      </c>
      <c r="F54" s="84"/>
      <c r="G54" s="84"/>
      <c r="H54" s="81"/>
      <c r="I54" s="81"/>
      <c r="J54" s="81"/>
      <c r="K54" s="81"/>
      <c r="L54" s="81"/>
      <c r="M54" s="81"/>
      <c r="N54" s="81"/>
      <c r="O54" s="351"/>
    </row>
    <row r="55" spans="1:15" ht="27" customHeight="1">
      <c r="A55" s="290"/>
      <c r="B55" s="297"/>
      <c r="C55" s="297"/>
      <c r="D55" s="297"/>
      <c r="E55" s="49" t="s">
        <v>15</v>
      </c>
      <c r="F55" s="84"/>
      <c r="G55" s="84"/>
      <c r="H55" s="81"/>
      <c r="I55" s="81"/>
      <c r="J55" s="81"/>
      <c r="K55" s="81"/>
      <c r="L55" s="81"/>
      <c r="M55" s="81"/>
      <c r="N55" s="81"/>
      <c r="O55" s="351"/>
    </row>
    <row r="56" spans="1:15" ht="15.75" customHeight="1">
      <c r="A56" s="290"/>
      <c r="B56" s="297"/>
      <c r="C56" s="297"/>
      <c r="D56" s="297"/>
      <c r="E56" s="20" t="s">
        <v>16</v>
      </c>
      <c r="F56" s="102">
        <v>100</v>
      </c>
      <c r="G56" s="84">
        <v>0</v>
      </c>
      <c r="H56" s="83">
        <v>0</v>
      </c>
      <c r="I56" s="84">
        <v>49.99</v>
      </c>
      <c r="J56" s="84">
        <f>I56/F56%</f>
        <v>49.99</v>
      </c>
      <c r="K56" s="81"/>
      <c r="L56" s="81"/>
      <c r="M56" s="81"/>
      <c r="N56" s="81"/>
      <c r="O56" s="351"/>
    </row>
    <row r="57" spans="1:15" ht="27" customHeight="1">
      <c r="A57" s="291"/>
      <c r="B57" s="298"/>
      <c r="C57" s="298"/>
      <c r="D57" s="298"/>
      <c r="E57" s="22" t="s">
        <v>17</v>
      </c>
      <c r="F57" s="84"/>
      <c r="G57" s="84"/>
      <c r="H57" s="81"/>
      <c r="I57" s="81"/>
      <c r="J57" s="81"/>
      <c r="K57" s="81"/>
      <c r="L57" s="81"/>
      <c r="M57" s="81"/>
      <c r="N57" s="81"/>
      <c r="O57" s="352"/>
    </row>
    <row r="58" spans="1:15" ht="19.5" customHeight="1">
      <c r="A58" s="328" t="s">
        <v>219</v>
      </c>
      <c r="B58" s="329"/>
      <c r="C58" s="329"/>
      <c r="D58" s="329"/>
      <c r="E58" s="329"/>
      <c r="F58" s="329"/>
      <c r="G58" s="329"/>
      <c r="H58" s="329"/>
      <c r="I58" s="329"/>
      <c r="J58" s="329"/>
      <c r="K58" s="329"/>
      <c r="L58" s="329"/>
      <c r="M58" s="329"/>
      <c r="N58" s="329"/>
      <c r="O58" s="330"/>
    </row>
    <row r="59" spans="1:15" ht="15" customHeight="1">
      <c r="A59" s="324" t="s">
        <v>101</v>
      </c>
      <c r="B59" s="300" t="s">
        <v>127</v>
      </c>
      <c r="C59" s="300" t="s">
        <v>222</v>
      </c>
      <c r="D59" s="300" t="s">
        <v>57</v>
      </c>
      <c r="E59" s="163" t="s">
        <v>11</v>
      </c>
      <c r="F59" s="183">
        <f>F64</f>
        <v>1080.498</v>
      </c>
      <c r="G59" s="176">
        <f aca="true" t="shared" si="4" ref="G59:N59">G64</f>
        <v>0</v>
      </c>
      <c r="H59" s="176">
        <f t="shared" si="4"/>
        <v>0</v>
      </c>
      <c r="I59" s="176">
        <f t="shared" si="4"/>
        <v>0</v>
      </c>
      <c r="J59" s="176">
        <f t="shared" si="4"/>
        <v>0</v>
      </c>
      <c r="K59" s="176">
        <f t="shared" si="4"/>
        <v>0</v>
      </c>
      <c r="L59" s="176">
        <f t="shared" si="4"/>
        <v>0</v>
      </c>
      <c r="M59" s="176">
        <f t="shared" si="4"/>
        <v>0</v>
      </c>
      <c r="N59" s="176">
        <f t="shared" si="4"/>
        <v>0</v>
      </c>
      <c r="O59" s="337" t="s">
        <v>223</v>
      </c>
    </row>
    <row r="60" spans="1:15" ht="15" customHeight="1">
      <c r="A60" s="324"/>
      <c r="B60" s="300"/>
      <c r="C60" s="300"/>
      <c r="D60" s="300"/>
      <c r="E60" s="169" t="s">
        <v>12</v>
      </c>
      <c r="F60" s="159"/>
      <c r="G60" s="159"/>
      <c r="H60" s="159"/>
      <c r="I60" s="159"/>
      <c r="J60" s="159"/>
      <c r="K60" s="159"/>
      <c r="L60" s="159"/>
      <c r="M60" s="159"/>
      <c r="N60" s="159"/>
      <c r="O60" s="338"/>
    </row>
    <row r="61" spans="1:15" ht="25.5" customHeight="1">
      <c r="A61" s="324"/>
      <c r="B61" s="300"/>
      <c r="C61" s="300"/>
      <c r="D61" s="300"/>
      <c r="E61" s="170" t="s">
        <v>13</v>
      </c>
      <c r="F61" s="159"/>
      <c r="G61" s="159"/>
      <c r="H61" s="159"/>
      <c r="I61" s="159"/>
      <c r="J61" s="159"/>
      <c r="K61" s="159"/>
      <c r="L61" s="159"/>
      <c r="M61" s="159"/>
      <c r="N61" s="159"/>
      <c r="O61" s="338"/>
    </row>
    <row r="62" spans="1:15" ht="30" customHeight="1">
      <c r="A62" s="324"/>
      <c r="B62" s="300"/>
      <c r="C62" s="300"/>
      <c r="D62" s="300"/>
      <c r="E62" s="171" t="s">
        <v>14</v>
      </c>
      <c r="F62" s="159"/>
      <c r="G62" s="159"/>
      <c r="H62" s="159"/>
      <c r="I62" s="159"/>
      <c r="J62" s="159"/>
      <c r="K62" s="159"/>
      <c r="L62" s="159"/>
      <c r="M62" s="159"/>
      <c r="N62" s="159"/>
      <c r="O62" s="338"/>
    </row>
    <row r="63" spans="1:15" ht="27" customHeight="1">
      <c r="A63" s="324"/>
      <c r="B63" s="300"/>
      <c r="C63" s="300"/>
      <c r="D63" s="300"/>
      <c r="E63" s="172" t="s">
        <v>15</v>
      </c>
      <c r="F63" s="159"/>
      <c r="G63" s="159"/>
      <c r="H63" s="159"/>
      <c r="I63" s="159"/>
      <c r="J63" s="159"/>
      <c r="K63" s="159"/>
      <c r="L63" s="159"/>
      <c r="M63" s="159"/>
      <c r="N63" s="159"/>
      <c r="O63" s="338"/>
    </row>
    <row r="64" spans="1:15" ht="19.5" customHeight="1">
      <c r="A64" s="324"/>
      <c r="B64" s="300"/>
      <c r="C64" s="300"/>
      <c r="D64" s="300"/>
      <c r="E64" s="170" t="s">
        <v>16</v>
      </c>
      <c r="F64" s="127">
        <v>1080.498</v>
      </c>
      <c r="G64" s="158">
        <v>0</v>
      </c>
      <c r="H64" s="158">
        <v>0</v>
      </c>
      <c r="I64" s="158">
        <v>0</v>
      </c>
      <c r="J64" s="158">
        <v>0</v>
      </c>
      <c r="K64" s="158"/>
      <c r="L64" s="158"/>
      <c r="M64" s="158"/>
      <c r="N64" s="158"/>
      <c r="O64" s="338"/>
    </row>
    <row r="65" spans="1:15" ht="23.25" customHeight="1">
      <c r="A65" s="324"/>
      <c r="B65" s="300"/>
      <c r="C65" s="300"/>
      <c r="D65" s="300"/>
      <c r="E65" s="173" t="s">
        <v>17</v>
      </c>
      <c r="F65" s="159"/>
      <c r="G65" s="159"/>
      <c r="H65" s="159"/>
      <c r="I65" s="159"/>
      <c r="J65" s="159"/>
      <c r="K65" s="159"/>
      <c r="L65" s="159"/>
      <c r="M65" s="159"/>
      <c r="N65" s="159"/>
      <c r="O65" s="339"/>
    </row>
    <row r="66" spans="1:15" ht="18" customHeight="1">
      <c r="A66" s="321"/>
      <c r="B66" s="287"/>
      <c r="C66" s="287"/>
      <c r="D66" s="287"/>
      <c r="E66" s="287"/>
      <c r="F66" s="287"/>
      <c r="G66" s="287"/>
      <c r="H66" s="287"/>
      <c r="I66" s="287"/>
      <c r="J66" s="287"/>
      <c r="K66" s="287"/>
      <c r="L66" s="287"/>
      <c r="M66" s="287"/>
      <c r="N66" s="287"/>
      <c r="O66" s="288"/>
    </row>
    <row r="67" spans="1:15" ht="15" customHeight="1">
      <c r="A67" s="289" t="s">
        <v>227</v>
      </c>
      <c r="B67" s="358" t="s">
        <v>179</v>
      </c>
      <c r="C67" s="296" t="s">
        <v>224</v>
      </c>
      <c r="D67" s="296" t="s">
        <v>128</v>
      </c>
      <c r="E67" s="163" t="s">
        <v>11</v>
      </c>
      <c r="F67" s="183">
        <f>F72</f>
        <v>4.72</v>
      </c>
      <c r="G67" s="183">
        <f aca="true" t="shared" si="5" ref="G67:N67">G72</f>
        <v>0</v>
      </c>
      <c r="H67" s="183">
        <f t="shared" si="5"/>
        <v>0</v>
      </c>
      <c r="I67" s="183">
        <f t="shared" si="5"/>
        <v>4.719</v>
      </c>
      <c r="J67" s="183">
        <f t="shared" si="5"/>
        <v>99.97881355932205</v>
      </c>
      <c r="K67" s="183">
        <f t="shared" si="5"/>
        <v>0</v>
      </c>
      <c r="L67" s="183">
        <f t="shared" si="5"/>
        <v>0</v>
      </c>
      <c r="M67" s="183">
        <f t="shared" si="5"/>
        <v>0</v>
      </c>
      <c r="N67" s="183">
        <f t="shared" si="5"/>
        <v>0</v>
      </c>
      <c r="O67" s="337"/>
    </row>
    <row r="68" spans="1:15" ht="15" customHeight="1">
      <c r="A68" s="290"/>
      <c r="B68" s="345"/>
      <c r="C68" s="297"/>
      <c r="D68" s="297"/>
      <c r="E68" s="18" t="s">
        <v>12</v>
      </c>
      <c r="F68" s="158"/>
      <c r="G68" s="159"/>
      <c r="H68" s="159"/>
      <c r="I68" s="159"/>
      <c r="J68" s="159"/>
      <c r="K68" s="159"/>
      <c r="L68" s="159"/>
      <c r="M68" s="159"/>
      <c r="N68" s="159"/>
      <c r="O68" s="338"/>
    </row>
    <row r="69" spans="1:15" ht="23.25" customHeight="1">
      <c r="A69" s="290"/>
      <c r="B69" s="345"/>
      <c r="C69" s="297"/>
      <c r="D69" s="297"/>
      <c r="E69" s="164" t="s">
        <v>13</v>
      </c>
      <c r="F69" s="158"/>
      <c r="G69" s="159"/>
      <c r="H69" s="159"/>
      <c r="I69" s="159"/>
      <c r="J69" s="159"/>
      <c r="K69" s="159"/>
      <c r="L69" s="159"/>
      <c r="M69" s="159"/>
      <c r="N69" s="159"/>
      <c r="O69" s="338"/>
    </row>
    <row r="70" spans="1:15" ht="15" customHeight="1">
      <c r="A70" s="290"/>
      <c r="B70" s="345"/>
      <c r="C70" s="297"/>
      <c r="D70" s="297"/>
      <c r="E70" s="165" t="s">
        <v>14</v>
      </c>
      <c r="F70" s="158"/>
      <c r="G70" s="159"/>
      <c r="H70" s="159"/>
      <c r="I70" s="159"/>
      <c r="J70" s="159"/>
      <c r="K70" s="159"/>
      <c r="L70" s="159"/>
      <c r="M70" s="159"/>
      <c r="N70" s="159"/>
      <c r="O70" s="338"/>
    </row>
    <row r="71" spans="1:15" ht="24" customHeight="1">
      <c r="A71" s="290"/>
      <c r="B71" s="345"/>
      <c r="C71" s="297"/>
      <c r="D71" s="297"/>
      <c r="E71" s="166" t="s">
        <v>15</v>
      </c>
      <c r="F71" s="158"/>
      <c r="G71" s="159"/>
      <c r="H71" s="159"/>
      <c r="I71" s="159"/>
      <c r="J71" s="159"/>
      <c r="K71" s="159"/>
      <c r="L71" s="159"/>
      <c r="M71" s="159"/>
      <c r="N71" s="159"/>
      <c r="O71" s="338"/>
    </row>
    <row r="72" spans="1:15" ht="19.5" customHeight="1">
      <c r="A72" s="290"/>
      <c r="B72" s="345"/>
      <c r="C72" s="297"/>
      <c r="D72" s="297"/>
      <c r="E72" s="164" t="s">
        <v>16</v>
      </c>
      <c r="F72" s="229">
        <v>4.72</v>
      </c>
      <c r="G72" s="229">
        <v>0</v>
      </c>
      <c r="H72" s="229">
        <v>0</v>
      </c>
      <c r="I72" s="229">
        <v>4.719</v>
      </c>
      <c r="J72" s="229">
        <f>I72/F72%</f>
        <v>99.97881355932205</v>
      </c>
      <c r="K72" s="229"/>
      <c r="L72" s="229"/>
      <c r="M72" s="229"/>
      <c r="N72" s="229"/>
      <c r="O72" s="338"/>
    </row>
    <row r="73" spans="1:15" ht="25.5" customHeight="1">
      <c r="A73" s="291"/>
      <c r="B73" s="359"/>
      <c r="C73" s="298"/>
      <c r="D73" s="298"/>
      <c r="E73" s="167" t="s">
        <v>17</v>
      </c>
      <c r="F73" s="158"/>
      <c r="G73" s="159"/>
      <c r="H73" s="159"/>
      <c r="I73" s="159"/>
      <c r="J73" s="159"/>
      <c r="K73" s="159"/>
      <c r="L73" s="159"/>
      <c r="M73" s="159"/>
      <c r="N73" s="159"/>
      <c r="O73" s="339"/>
    </row>
    <row r="74" spans="1:15" ht="21.75" customHeight="1">
      <c r="A74" s="321" t="s">
        <v>230</v>
      </c>
      <c r="B74" s="287"/>
      <c r="C74" s="287"/>
      <c r="D74" s="287"/>
      <c r="E74" s="287"/>
      <c r="F74" s="287"/>
      <c r="G74" s="287"/>
      <c r="H74" s="287"/>
      <c r="I74" s="287"/>
      <c r="J74" s="287"/>
      <c r="K74" s="287"/>
      <c r="L74" s="287"/>
      <c r="M74" s="287"/>
      <c r="N74" s="287"/>
      <c r="O74" s="288"/>
    </row>
    <row r="75" spans="1:15" ht="15" customHeight="1">
      <c r="A75" s="289" t="s">
        <v>178</v>
      </c>
      <c r="B75" s="358" t="s">
        <v>180</v>
      </c>
      <c r="C75" s="296" t="s">
        <v>142</v>
      </c>
      <c r="D75" s="296" t="s">
        <v>142</v>
      </c>
      <c r="E75" s="163" t="s">
        <v>11</v>
      </c>
      <c r="F75" s="190">
        <f>F80</f>
        <v>200</v>
      </c>
      <c r="G75" s="190">
        <f aca="true" t="shared" si="6" ref="G75:N75">G80</f>
        <v>0</v>
      </c>
      <c r="H75" s="190">
        <f t="shared" si="6"/>
        <v>0</v>
      </c>
      <c r="I75" s="190">
        <f t="shared" si="6"/>
        <v>0</v>
      </c>
      <c r="J75" s="190">
        <f t="shared" si="6"/>
        <v>0</v>
      </c>
      <c r="K75" s="190">
        <f t="shared" si="6"/>
        <v>0</v>
      </c>
      <c r="L75" s="190">
        <f t="shared" si="6"/>
        <v>0</v>
      </c>
      <c r="M75" s="190">
        <f t="shared" si="6"/>
        <v>0</v>
      </c>
      <c r="N75" s="190">
        <f t="shared" si="6"/>
        <v>0</v>
      </c>
      <c r="O75" s="353" t="s">
        <v>225</v>
      </c>
    </row>
    <row r="76" spans="1:15" ht="15" customHeight="1">
      <c r="A76" s="290"/>
      <c r="B76" s="345"/>
      <c r="C76" s="297"/>
      <c r="D76" s="297"/>
      <c r="E76" s="18" t="s">
        <v>12</v>
      </c>
      <c r="F76" s="158"/>
      <c r="G76" s="159"/>
      <c r="H76" s="159"/>
      <c r="I76" s="159"/>
      <c r="J76" s="159"/>
      <c r="K76" s="159"/>
      <c r="L76" s="159"/>
      <c r="M76" s="159"/>
      <c r="N76" s="159"/>
      <c r="O76" s="354"/>
    </row>
    <row r="77" spans="1:15" ht="27.75" customHeight="1">
      <c r="A77" s="290"/>
      <c r="B77" s="345"/>
      <c r="C77" s="297"/>
      <c r="D77" s="297"/>
      <c r="E77" s="164" t="s">
        <v>13</v>
      </c>
      <c r="F77" s="158"/>
      <c r="G77" s="159"/>
      <c r="H77" s="159"/>
      <c r="I77" s="159"/>
      <c r="J77" s="159"/>
      <c r="K77" s="159"/>
      <c r="L77" s="159"/>
      <c r="M77" s="159"/>
      <c r="N77" s="159"/>
      <c r="O77" s="354"/>
    </row>
    <row r="78" spans="1:15" ht="15" customHeight="1">
      <c r="A78" s="290"/>
      <c r="B78" s="345"/>
      <c r="C78" s="297"/>
      <c r="D78" s="297"/>
      <c r="E78" s="165" t="s">
        <v>14</v>
      </c>
      <c r="F78" s="158"/>
      <c r="G78" s="159"/>
      <c r="H78" s="159"/>
      <c r="I78" s="159"/>
      <c r="J78" s="159"/>
      <c r="K78" s="159"/>
      <c r="L78" s="159"/>
      <c r="M78" s="159"/>
      <c r="N78" s="159"/>
      <c r="O78" s="354"/>
    </row>
    <row r="79" spans="1:15" ht="27.75" customHeight="1">
      <c r="A79" s="290"/>
      <c r="B79" s="345"/>
      <c r="C79" s="297"/>
      <c r="D79" s="297"/>
      <c r="E79" s="166" t="s">
        <v>15</v>
      </c>
      <c r="F79" s="158"/>
      <c r="G79" s="159"/>
      <c r="H79" s="159"/>
      <c r="I79" s="159"/>
      <c r="J79" s="159"/>
      <c r="K79" s="159"/>
      <c r="L79" s="159"/>
      <c r="M79" s="159"/>
      <c r="N79" s="159"/>
      <c r="O79" s="354"/>
    </row>
    <row r="80" spans="1:15" ht="18" customHeight="1">
      <c r="A80" s="290"/>
      <c r="B80" s="345"/>
      <c r="C80" s="297"/>
      <c r="D80" s="297"/>
      <c r="E80" s="164" t="s">
        <v>16</v>
      </c>
      <c r="F80" s="229">
        <v>200</v>
      </c>
      <c r="G80" s="229">
        <v>0</v>
      </c>
      <c r="H80" s="229">
        <v>0</v>
      </c>
      <c r="I80" s="229">
        <v>0</v>
      </c>
      <c r="J80" s="229">
        <v>0</v>
      </c>
      <c r="K80" s="229">
        <v>0</v>
      </c>
      <c r="L80" s="229">
        <v>0</v>
      </c>
      <c r="M80" s="229">
        <v>0</v>
      </c>
      <c r="N80" s="229">
        <v>0</v>
      </c>
      <c r="O80" s="354"/>
    </row>
    <row r="81" spans="1:15" ht="24.75" customHeight="1">
      <c r="A81" s="291"/>
      <c r="B81" s="359"/>
      <c r="C81" s="298"/>
      <c r="D81" s="298"/>
      <c r="E81" s="167" t="s">
        <v>17</v>
      </c>
      <c r="F81" s="158"/>
      <c r="G81" s="159"/>
      <c r="H81" s="159"/>
      <c r="I81" s="159"/>
      <c r="J81" s="159"/>
      <c r="K81" s="159"/>
      <c r="L81" s="159"/>
      <c r="M81" s="159"/>
      <c r="N81" s="159"/>
      <c r="O81" s="355"/>
    </row>
    <row r="82" spans="1:15" ht="18.75" customHeight="1">
      <c r="A82" s="328" t="s">
        <v>226</v>
      </c>
      <c r="B82" s="329"/>
      <c r="C82" s="329"/>
      <c r="D82" s="329"/>
      <c r="E82" s="329"/>
      <c r="F82" s="329"/>
      <c r="G82" s="329"/>
      <c r="H82" s="329"/>
      <c r="I82" s="329"/>
      <c r="J82" s="329"/>
      <c r="K82" s="329"/>
      <c r="L82" s="329"/>
      <c r="M82" s="329"/>
      <c r="N82" s="329"/>
      <c r="O82" s="160"/>
    </row>
    <row r="83" spans="1:15" ht="15" customHeight="1">
      <c r="A83" s="324" t="s">
        <v>241</v>
      </c>
      <c r="B83" s="294" t="s">
        <v>183</v>
      </c>
      <c r="C83" s="296" t="s">
        <v>186</v>
      </c>
      <c r="D83" s="296" t="s">
        <v>186</v>
      </c>
      <c r="E83" s="211" t="s">
        <v>11</v>
      </c>
      <c r="F83" s="206">
        <f>F88</f>
        <v>122.1</v>
      </c>
      <c r="G83" s="206">
        <f>G88</f>
        <v>122.1</v>
      </c>
      <c r="H83" s="206">
        <f>H88</f>
        <v>100</v>
      </c>
      <c r="I83" s="242">
        <v>122.1</v>
      </c>
      <c r="J83" s="242">
        <v>100</v>
      </c>
      <c r="K83" s="117"/>
      <c r="L83" s="117"/>
      <c r="M83" s="117"/>
      <c r="N83" s="117"/>
      <c r="O83" s="300"/>
    </row>
    <row r="84" spans="1:15" ht="15">
      <c r="A84" s="324"/>
      <c r="B84" s="294"/>
      <c r="C84" s="297"/>
      <c r="D84" s="297"/>
      <c r="E84" s="27" t="s">
        <v>12</v>
      </c>
      <c r="F84" s="117"/>
      <c r="G84" s="117"/>
      <c r="H84" s="117"/>
      <c r="I84" s="241"/>
      <c r="J84" s="241"/>
      <c r="K84" s="117"/>
      <c r="L84" s="117"/>
      <c r="M84" s="117"/>
      <c r="N84" s="117"/>
      <c r="O84" s="300"/>
    </row>
    <row r="85" spans="1:15" ht="25.5">
      <c r="A85" s="324"/>
      <c r="B85" s="294"/>
      <c r="C85" s="297"/>
      <c r="D85" s="297"/>
      <c r="E85" s="212" t="s">
        <v>13</v>
      </c>
      <c r="F85" s="117"/>
      <c r="G85" s="117"/>
      <c r="H85" s="117"/>
      <c r="I85" s="241"/>
      <c r="J85" s="241"/>
      <c r="K85" s="117"/>
      <c r="L85" s="117"/>
      <c r="M85" s="117"/>
      <c r="N85" s="117"/>
      <c r="O85" s="300"/>
    </row>
    <row r="86" spans="1:15" ht="38.25">
      <c r="A86" s="324"/>
      <c r="B86" s="294"/>
      <c r="C86" s="297"/>
      <c r="D86" s="297"/>
      <c r="E86" s="213" t="s">
        <v>14</v>
      </c>
      <c r="F86" s="117"/>
      <c r="G86" s="117"/>
      <c r="H86" s="117"/>
      <c r="I86" s="241"/>
      <c r="J86" s="241"/>
      <c r="K86" s="117"/>
      <c r="L86" s="117"/>
      <c r="M86" s="117"/>
      <c r="N86" s="117"/>
      <c r="O86" s="300"/>
    </row>
    <row r="87" spans="1:15" ht="38.25">
      <c r="A87" s="324"/>
      <c r="B87" s="294"/>
      <c r="C87" s="297"/>
      <c r="D87" s="297"/>
      <c r="E87" s="214" t="s">
        <v>15</v>
      </c>
      <c r="F87" s="117"/>
      <c r="G87" s="117"/>
      <c r="H87" s="117"/>
      <c r="I87" s="241"/>
      <c r="J87" s="241"/>
      <c r="K87" s="117"/>
      <c r="L87" s="117"/>
      <c r="M87" s="117"/>
      <c r="N87" s="117"/>
      <c r="O87" s="300"/>
    </row>
    <row r="88" spans="1:15" ht="15">
      <c r="A88" s="324"/>
      <c r="B88" s="294"/>
      <c r="C88" s="297"/>
      <c r="D88" s="297"/>
      <c r="E88" s="212" t="s">
        <v>16</v>
      </c>
      <c r="F88" s="117">
        <v>122.1</v>
      </c>
      <c r="G88" s="117">
        <v>122.1</v>
      </c>
      <c r="H88" s="117">
        <f>G88/F88%</f>
        <v>100</v>
      </c>
      <c r="I88" s="241">
        <v>122.1</v>
      </c>
      <c r="J88" s="241">
        <v>100</v>
      </c>
      <c r="K88" s="117"/>
      <c r="L88" s="117"/>
      <c r="M88" s="117"/>
      <c r="N88" s="117"/>
      <c r="O88" s="300"/>
    </row>
    <row r="89" spans="1:15" ht="25.5">
      <c r="A89" s="289"/>
      <c r="B89" s="294"/>
      <c r="C89" s="298"/>
      <c r="D89" s="298"/>
      <c r="E89" s="215" t="s">
        <v>17</v>
      </c>
      <c r="F89" s="117"/>
      <c r="G89" s="117"/>
      <c r="H89" s="117"/>
      <c r="I89" s="241"/>
      <c r="J89" s="241"/>
      <c r="K89" s="117"/>
      <c r="L89" s="117"/>
      <c r="M89" s="117"/>
      <c r="N89" s="117"/>
      <c r="O89" s="300"/>
    </row>
    <row r="90" spans="1:15" ht="17.25" customHeight="1">
      <c r="A90" s="375" t="s">
        <v>189</v>
      </c>
      <c r="B90" s="375"/>
      <c r="C90" s="375"/>
      <c r="D90" s="375"/>
      <c r="E90" s="375"/>
      <c r="F90" s="375"/>
      <c r="G90" s="375"/>
      <c r="H90" s="375"/>
      <c r="I90" s="375"/>
      <c r="J90" s="375"/>
      <c r="K90" s="375"/>
      <c r="L90" s="375"/>
      <c r="M90" s="375"/>
      <c r="N90" s="375"/>
      <c r="O90" s="375"/>
    </row>
    <row r="91" spans="1:15" ht="15">
      <c r="A91" s="324" t="s">
        <v>240</v>
      </c>
      <c r="B91" s="294" t="s">
        <v>284</v>
      </c>
      <c r="C91" s="296" t="s">
        <v>185</v>
      </c>
      <c r="D91" s="296" t="s">
        <v>184</v>
      </c>
      <c r="E91" s="211" t="s">
        <v>11</v>
      </c>
      <c r="F91" s="84">
        <f>F96</f>
        <v>100</v>
      </c>
      <c r="G91" s="84">
        <f aca="true" t="shared" si="7" ref="G91:N91">G96</f>
        <v>0</v>
      </c>
      <c r="H91" s="84">
        <f t="shared" si="7"/>
        <v>0</v>
      </c>
      <c r="I91" s="84">
        <f t="shared" si="7"/>
        <v>0</v>
      </c>
      <c r="J91" s="84">
        <f t="shared" si="7"/>
        <v>0</v>
      </c>
      <c r="K91" s="84">
        <f t="shared" si="7"/>
        <v>0</v>
      </c>
      <c r="L91" s="84">
        <f t="shared" si="7"/>
        <v>0</v>
      </c>
      <c r="M91" s="84">
        <f t="shared" si="7"/>
        <v>0</v>
      </c>
      <c r="N91" s="84">
        <f t="shared" si="7"/>
        <v>0</v>
      </c>
      <c r="O91" s="325" t="s">
        <v>243</v>
      </c>
    </row>
    <row r="92" spans="1:15" ht="15">
      <c r="A92" s="324"/>
      <c r="B92" s="294"/>
      <c r="C92" s="297"/>
      <c r="D92" s="297"/>
      <c r="E92" s="27" t="s">
        <v>12</v>
      </c>
      <c r="F92" s="16"/>
      <c r="G92" s="143"/>
      <c r="H92" s="145"/>
      <c r="I92" s="143"/>
      <c r="J92" s="145"/>
      <c r="K92" s="37"/>
      <c r="L92" s="216"/>
      <c r="M92" s="37"/>
      <c r="N92" s="216"/>
      <c r="O92" s="326"/>
    </row>
    <row r="93" spans="1:15" ht="17.25" customHeight="1">
      <c r="A93" s="324"/>
      <c r="B93" s="294"/>
      <c r="C93" s="297"/>
      <c r="D93" s="297"/>
      <c r="E93" s="212" t="s">
        <v>13</v>
      </c>
      <c r="F93" s="217"/>
      <c r="G93" s="159"/>
      <c r="H93" s="159"/>
      <c r="I93" s="159"/>
      <c r="J93" s="159"/>
      <c r="K93" s="159"/>
      <c r="L93" s="159"/>
      <c r="M93" s="159"/>
      <c r="N93" s="159"/>
      <c r="O93" s="326"/>
    </row>
    <row r="94" spans="1:15" ht="38.25">
      <c r="A94" s="324"/>
      <c r="B94" s="294"/>
      <c r="C94" s="297"/>
      <c r="D94" s="297"/>
      <c r="E94" s="213" t="s">
        <v>14</v>
      </c>
      <c r="F94" s="239"/>
      <c r="G94" s="207"/>
      <c r="H94" s="207"/>
      <c r="I94" s="240"/>
      <c r="J94" s="240"/>
      <c r="K94" s="207"/>
      <c r="L94" s="207"/>
      <c r="M94" s="207"/>
      <c r="N94" s="207"/>
      <c r="O94" s="326"/>
    </row>
    <row r="95" spans="1:15" ht="38.25">
      <c r="A95" s="324"/>
      <c r="B95" s="294"/>
      <c r="C95" s="297"/>
      <c r="D95" s="297"/>
      <c r="E95" s="214" t="s">
        <v>15</v>
      </c>
      <c r="F95" s="239"/>
      <c r="G95" s="207"/>
      <c r="H95" s="207"/>
      <c r="I95" s="240"/>
      <c r="J95" s="240"/>
      <c r="K95" s="207"/>
      <c r="L95" s="207"/>
      <c r="M95" s="207"/>
      <c r="N95" s="207"/>
      <c r="O95" s="326"/>
    </row>
    <row r="96" spans="1:15" ht="15">
      <c r="A96" s="324"/>
      <c r="B96" s="294"/>
      <c r="C96" s="297"/>
      <c r="D96" s="297"/>
      <c r="E96" s="212" t="s">
        <v>16</v>
      </c>
      <c r="F96" s="116">
        <v>100</v>
      </c>
      <c r="G96" s="117">
        <v>0</v>
      </c>
      <c r="H96" s="117">
        <v>0</v>
      </c>
      <c r="I96" s="117">
        <v>0</v>
      </c>
      <c r="J96" s="117">
        <v>0</v>
      </c>
      <c r="K96" s="207"/>
      <c r="L96" s="207"/>
      <c r="M96" s="207"/>
      <c r="N96" s="207"/>
      <c r="O96" s="326"/>
    </row>
    <row r="97" spans="1:15" ht="25.5">
      <c r="A97" s="289"/>
      <c r="B97" s="294"/>
      <c r="C97" s="298"/>
      <c r="D97" s="298"/>
      <c r="E97" s="215" t="s">
        <v>17</v>
      </c>
      <c r="F97" s="117"/>
      <c r="G97" s="207"/>
      <c r="H97" s="207"/>
      <c r="I97" s="240"/>
      <c r="J97" s="240"/>
      <c r="K97" s="207"/>
      <c r="L97" s="207"/>
      <c r="M97" s="207"/>
      <c r="N97" s="207"/>
      <c r="O97" s="327"/>
    </row>
    <row r="98" spans="1:15" ht="15">
      <c r="A98" s="321" t="s">
        <v>242</v>
      </c>
      <c r="B98" s="287"/>
      <c r="C98" s="287"/>
      <c r="D98" s="287"/>
      <c r="E98" s="287"/>
      <c r="F98" s="287"/>
      <c r="G98" s="287"/>
      <c r="H98" s="287"/>
      <c r="I98" s="287"/>
      <c r="J98" s="287"/>
      <c r="K98" s="287"/>
      <c r="L98" s="287"/>
      <c r="M98" s="287"/>
      <c r="N98" s="288"/>
      <c r="O98" s="238"/>
    </row>
    <row r="99" spans="1:15" ht="15" customHeight="1">
      <c r="A99" s="289" t="s">
        <v>235</v>
      </c>
      <c r="B99" s="358" t="s">
        <v>236</v>
      </c>
      <c r="C99" s="296" t="s">
        <v>129</v>
      </c>
      <c r="D99" s="296" t="s">
        <v>129</v>
      </c>
      <c r="E99" s="163" t="s">
        <v>11</v>
      </c>
      <c r="F99" s="190">
        <f>F102+F103</f>
        <v>383.83</v>
      </c>
      <c r="G99" s="190">
        <f>G102+G103</f>
        <v>0</v>
      </c>
      <c r="H99" s="190">
        <f>H102+H103</f>
        <v>0</v>
      </c>
      <c r="I99" s="190">
        <f>I102+I103</f>
        <v>383.83</v>
      </c>
      <c r="J99" s="190">
        <f>I99/F99%</f>
        <v>100</v>
      </c>
      <c r="K99" s="190">
        <f>K104</f>
        <v>0</v>
      </c>
      <c r="L99" s="190">
        <f>L104</f>
        <v>0</v>
      </c>
      <c r="M99" s="190">
        <f>M104</f>
        <v>0</v>
      </c>
      <c r="N99" s="190">
        <f>N104</f>
        <v>0</v>
      </c>
      <c r="O99" s="353"/>
    </row>
    <row r="100" spans="1:15" ht="15" customHeight="1">
      <c r="A100" s="290"/>
      <c r="B100" s="345"/>
      <c r="C100" s="297"/>
      <c r="D100" s="297"/>
      <c r="E100" s="18" t="s">
        <v>12</v>
      </c>
      <c r="F100" s="158"/>
      <c r="G100" s="159"/>
      <c r="H100" s="159"/>
      <c r="I100" s="159"/>
      <c r="J100" s="159"/>
      <c r="K100" s="159"/>
      <c r="L100" s="159"/>
      <c r="M100" s="159"/>
      <c r="N100" s="159"/>
      <c r="O100" s="354"/>
    </row>
    <row r="101" spans="1:15" ht="27.75" customHeight="1">
      <c r="A101" s="290"/>
      <c r="B101" s="345"/>
      <c r="C101" s="297"/>
      <c r="D101" s="297"/>
      <c r="E101" s="164" t="s">
        <v>13</v>
      </c>
      <c r="F101" s="158"/>
      <c r="G101" s="159"/>
      <c r="H101" s="159"/>
      <c r="I101" s="159"/>
      <c r="J101" s="159"/>
      <c r="K101" s="159"/>
      <c r="L101" s="159"/>
      <c r="M101" s="159"/>
      <c r="N101" s="159"/>
      <c r="O101" s="354"/>
    </row>
    <row r="102" spans="1:15" ht="28.5" customHeight="1">
      <c r="A102" s="290"/>
      <c r="B102" s="345"/>
      <c r="C102" s="297"/>
      <c r="D102" s="297"/>
      <c r="E102" s="165" t="s">
        <v>14</v>
      </c>
      <c r="F102" s="229">
        <v>380</v>
      </c>
      <c r="G102" s="229">
        <v>0</v>
      </c>
      <c r="H102" s="229">
        <v>0</v>
      </c>
      <c r="I102" s="229">
        <v>380</v>
      </c>
      <c r="J102" s="229">
        <f>I102/F102%</f>
        <v>100</v>
      </c>
      <c r="K102" s="230"/>
      <c r="L102" s="230"/>
      <c r="M102" s="230"/>
      <c r="N102" s="230"/>
      <c r="O102" s="354"/>
    </row>
    <row r="103" spans="1:15" ht="27.75" customHeight="1">
      <c r="A103" s="290"/>
      <c r="B103" s="345"/>
      <c r="C103" s="297"/>
      <c r="D103" s="297"/>
      <c r="E103" s="166" t="s">
        <v>15</v>
      </c>
      <c r="F103" s="229">
        <v>3.83</v>
      </c>
      <c r="G103" s="229">
        <v>0</v>
      </c>
      <c r="H103" s="229">
        <v>0</v>
      </c>
      <c r="I103" s="229">
        <v>3.83</v>
      </c>
      <c r="J103" s="229">
        <f>I103/F103%</f>
        <v>100</v>
      </c>
      <c r="K103" s="230"/>
      <c r="L103" s="230"/>
      <c r="M103" s="230"/>
      <c r="N103" s="230"/>
      <c r="O103" s="354"/>
    </row>
    <row r="104" spans="1:15" ht="18" customHeight="1">
      <c r="A104" s="290"/>
      <c r="B104" s="345"/>
      <c r="C104" s="297"/>
      <c r="D104" s="297"/>
      <c r="E104" s="164" t="s">
        <v>16</v>
      </c>
      <c r="F104" s="229"/>
      <c r="G104" s="229"/>
      <c r="H104" s="229"/>
      <c r="I104" s="229"/>
      <c r="J104" s="229"/>
      <c r="K104" s="229"/>
      <c r="L104" s="229"/>
      <c r="M104" s="229"/>
      <c r="N104" s="229"/>
      <c r="O104" s="354"/>
    </row>
    <row r="105" spans="1:15" ht="24.75" customHeight="1">
      <c r="A105" s="291"/>
      <c r="B105" s="359"/>
      <c r="C105" s="298"/>
      <c r="D105" s="298"/>
      <c r="E105" s="167" t="s">
        <v>17</v>
      </c>
      <c r="F105" s="158"/>
      <c r="G105" s="159"/>
      <c r="H105" s="159"/>
      <c r="I105" s="159"/>
      <c r="J105" s="159"/>
      <c r="K105" s="159"/>
      <c r="L105" s="159"/>
      <c r="M105" s="159"/>
      <c r="N105" s="159"/>
      <c r="O105" s="355"/>
    </row>
    <row r="106" spans="1:15" ht="34.5" customHeight="1">
      <c r="A106" s="328" t="s">
        <v>237</v>
      </c>
      <c r="B106" s="329"/>
      <c r="C106" s="329"/>
      <c r="D106" s="329"/>
      <c r="E106" s="329"/>
      <c r="F106" s="329"/>
      <c r="G106" s="329"/>
      <c r="H106" s="329"/>
      <c r="I106" s="329"/>
      <c r="J106" s="329"/>
      <c r="K106" s="329"/>
      <c r="L106" s="329"/>
      <c r="M106" s="329"/>
      <c r="N106" s="329"/>
      <c r="O106" s="160"/>
    </row>
    <row r="107" spans="1:15" ht="26.25" customHeight="1">
      <c r="A107" s="397" t="s">
        <v>28</v>
      </c>
      <c r="B107" s="358"/>
      <c r="C107" s="358"/>
      <c r="D107" s="398"/>
      <c r="E107" s="25" t="s">
        <v>18</v>
      </c>
      <c r="F107" s="65">
        <f>SUM(F109:F113)</f>
        <v>2912.3379999999997</v>
      </c>
      <c r="G107" s="65">
        <f>SUM(G109:G113)</f>
        <v>338.57</v>
      </c>
      <c r="H107" s="65">
        <f>G107/F107%</f>
        <v>11.625367659935076</v>
      </c>
      <c r="I107" s="65">
        <f>I110+I111+I112</f>
        <v>1094.439</v>
      </c>
      <c r="J107" s="65">
        <f>I107/F107%</f>
        <v>37.579394974072386</v>
      </c>
      <c r="K107" s="65">
        <f>SUM(K109:K113)</f>
        <v>0</v>
      </c>
      <c r="L107" s="65">
        <f>SUM(L109:L113)</f>
        <v>0</v>
      </c>
      <c r="M107" s="65">
        <f>SUM(M109:M113)</f>
        <v>0</v>
      </c>
      <c r="N107" s="65">
        <f>SUM(N109:N113)</f>
        <v>0</v>
      </c>
      <c r="O107" s="384"/>
    </row>
    <row r="108" spans="1:15" ht="17.25" customHeight="1">
      <c r="A108" s="344"/>
      <c r="B108" s="345"/>
      <c r="C108" s="345"/>
      <c r="D108" s="346"/>
      <c r="E108" s="27" t="s">
        <v>12</v>
      </c>
      <c r="F108" s="232"/>
      <c r="G108" s="232"/>
      <c r="H108" s="233"/>
      <c r="I108" s="234"/>
      <c r="J108" s="234"/>
      <c r="K108" s="226"/>
      <c r="L108" s="226"/>
      <c r="M108" s="226"/>
      <c r="N108" s="227"/>
      <c r="O108" s="385"/>
    </row>
    <row r="109" spans="1:15" ht="25.5">
      <c r="A109" s="344"/>
      <c r="B109" s="345"/>
      <c r="C109" s="345"/>
      <c r="D109" s="346"/>
      <c r="E109" s="30" t="s">
        <v>13</v>
      </c>
      <c r="F109" s="103"/>
      <c r="G109" s="178"/>
      <c r="H109" s="235"/>
      <c r="I109" s="178"/>
      <c r="J109" s="235"/>
      <c r="K109" s="181"/>
      <c r="L109" s="182"/>
      <c r="M109" s="181"/>
      <c r="N109" s="182"/>
      <c r="O109" s="386"/>
    </row>
    <row r="110" spans="1:15" ht="24" customHeight="1">
      <c r="A110" s="344"/>
      <c r="B110" s="345"/>
      <c r="C110" s="345"/>
      <c r="D110" s="346"/>
      <c r="E110" s="23" t="s">
        <v>14</v>
      </c>
      <c r="F110" s="103">
        <f aca="true" t="shared" si="8" ref="F110:J111">F22</f>
        <v>380</v>
      </c>
      <c r="G110" s="103">
        <f t="shared" si="8"/>
        <v>0</v>
      </c>
      <c r="H110" s="103">
        <f t="shared" si="8"/>
        <v>0</v>
      </c>
      <c r="I110" s="103">
        <f t="shared" si="8"/>
        <v>380</v>
      </c>
      <c r="J110" s="103">
        <f t="shared" si="8"/>
        <v>100</v>
      </c>
      <c r="K110" s="236"/>
      <c r="L110" s="237"/>
      <c r="M110" s="236"/>
      <c r="N110" s="237"/>
      <c r="O110" s="386"/>
    </row>
    <row r="111" spans="1:15" ht="25.5" customHeight="1">
      <c r="A111" s="344"/>
      <c r="B111" s="345"/>
      <c r="C111" s="345"/>
      <c r="D111" s="346"/>
      <c r="E111" s="43" t="s">
        <v>15</v>
      </c>
      <c r="F111" s="103">
        <f t="shared" si="8"/>
        <v>3.83</v>
      </c>
      <c r="G111" s="103">
        <f t="shared" si="8"/>
        <v>0</v>
      </c>
      <c r="H111" s="103">
        <f t="shared" si="8"/>
        <v>0</v>
      </c>
      <c r="I111" s="103">
        <f t="shared" si="8"/>
        <v>3.83</v>
      </c>
      <c r="J111" s="103">
        <f t="shared" si="8"/>
        <v>100</v>
      </c>
      <c r="K111" s="81"/>
      <c r="L111" s="81"/>
      <c r="M111" s="81"/>
      <c r="N111" s="81"/>
      <c r="O111" s="386"/>
    </row>
    <row r="112" spans="1:15" ht="15">
      <c r="A112" s="344"/>
      <c r="B112" s="345"/>
      <c r="C112" s="345"/>
      <c r="D112" s="346"/>
      <c r="E112" s="30" t="s">
        <v>16</v>
      </c>
      <c r="F112" s="134">
        <f>F24</f>
        <v>2528.508</v>
      </c>
      <c r="G112" s="134">
        <f>G24</f>
        <v>338.57</v>
      </c>
      <c r="H112" s="134">
        <f>G112/F112%</f>
        <v>13.390109898801983</v>
      </c>
      <c r="I112" s="134">
        <f>I24</f>
        <v>710.609</v>
      </c>
      <c r="J112" s="103">
        <f>I112/F112%</f>
        <v>28.103885769789937</v>
      </c>
      <c r="K112" s="134">
        <f>K56+K48+K40+K32+K80+K64+K72</f>
        <v>0</v>
      </c>
      <c r="L112" s="103">
        <f>L56+L48+L40+L32+L80+L64+L72</f>
        <v>0</v>
      </c>
      <c r="M112" s="103">
        <f>M56+M48+M40+M32+M80+M64+M72</f>
        <v>0</v>
      </c>
      <c r="N112" s="103">
        <f>N56+N48+N40+N32+N80+N64+N72</f>
        <v>0</v>
      </c>
      <c r="O112" s="386"/>
    </row>
    <row r="113" spans="1:15" ht="25.5">
      <c r="A113" s="399"/>
      <c r="B113" s="359"/>
      <c r="C113" s="359"/>
      <c r="D113" s="400"/>
      <c r="E113" s="43" t="s">
        <v>17</v>
      </c>
      <c r="F113" s="84"/>
      <c r="G113" s="90"/>
      <c r="H113" s="99"/>
      <c r="I113" s="115"/>
      <c r="J113" s="91"/>
      <c r="K113" s="90"/>
      <c r="L113" s="91"/>
      <c r="M113" s="96"/>
      <c r="N113" s="91"/>
      <c r="O113" s="386"/>
    </row>
    <row r="114" spans="1:14" ht="18" customHeight="1">
      <c r="A114" s="389" t="s">
        <v>143</v>
      </c>
      <c r="B114" s="390"/>
      <c r="C114" s="390"/>
      <c r="D114" s="390"/>
      <c r="E114" s="390"/>
      <c r="F114" s="390"/>
      <c r="G114" s="390"/>
      <c r="H114" s="390"/>
      <c r="I114" s="390"/>
      <c r="J114" s="390"/>
      <c r="K114" s="390"/>
      <c r="L114" s="390"/>
      <c r="M114" s="390"/>
      <c r="N114" s="391"/>
    </row>
    <row r="115" spans="1:15" ht="15" customHeight="1">
      <c r="A115" s="289" t="s">
        <v>54</v>
      </c>
      <c r="B115" s="294" t="s">
        <v>112</v>
      </c>
      <c r="C115" s="296" t="s">
        <v>35</v>
      </c>
      <c r="D115" s="296" t="s">
        <v>35</v>
      </c>
      <c r="E115" s="47" t="s">
        <v>11</v>
      </c>
      <c r="F115" s="65">
        <f>SUM(F117:F121)</f>
        <v>8396.128</v>
      </c>
      <c r="G115" s="65">
        <f>G120</f>
        <v>2331.6400000000003</v>
      </c>
      <c r="H115" s="65">
        <f>H120</f>
        <v>27.770419888786833</v>
      </c>
      <c r="I115" s="81">
        <f>I120</f>
        <v>3711.61</v>
      </c>
      <c r="J115" s="81">
        <f>J120</f>
        <v>44.20621029121995</v>
      </c>
      <c r="K115" s="81"/>
      <c r="L115" s="81"/>
      <c r="M115" s="81"/>
      <c r="N115" s="81"/>
      <c r="O115" s="387"/>
    </row>
    <row r="116" spans="1:15" ht="18" customHeight="1">
      <c r="A116" s="292"/>
      <c r="B116" s="295"/>
      <c r="C116" s="297"/>
      <c r="D116" s="297"/>
      <c r="E116" s="18" t="s">
        <v>12</v>
      </c>
      <c r="F116" s="109"/>
      <c r="G116" s="109"/>
      <c r="H116" s="82"/>
      <c r="I116" s="82"/>
      <c r="J116" s="82"/>
      <c r="K116" s="82"/>
      <c r="L116" s="82"/>
      <c r="M116" s="82"/>
      <c r="N116" s="82"/>
      <c r="O116" s="305"/>
    </row>
    <row r="117" spans="1:15" ht="26.25" customHeight="1">
      <c r="A117" s="292"/>
      <c r="B117" s="295"/>
      <c r="C117" s="297"/>
      <c r="D117" s="297"/>
      <c r="E117" s="20" t="s">
        <v>13</v>
      </c>
      <c r="F117" s="103"/>
      <c r="G117" s="103"/>
      <c r="H117" s="81"/>
      <c r="I117" s="81"/>
      <c r="J117" s="81"/>
      <c r="K117" s="81"/>
      <c r="L117" s="81"/>
      <c r="M117" s="81"/>
      <c r="N117" s="81"/>
      <c r="O117" s="305"/>
    </row>
    <row r="118" spans="1:15" ht="26.25" customHeight="1">
      <c r="A118" s="292"/>
      <c r="B118" s="295"/>
      <c r="C118" s="297"/>
      <c r="D118" s="297"/>
      <c r="E118" s="21" t="s">
        <v>14</v>
      </c>
      <c r="F118" s="114"/>
      <c r="G118" s="114"/>
      <c r="H118" s="114"/>
      <c r="I118" s="114"/>
      <c r="J118" s="114"/>
      <c r="K118" s="81"/>
      <c r="L118" s="81"/>
      <c r="M118" s="81"/>
      <c r="N118" s="81"/>
      <c r="O118" s="305"/>
    </row>
    <row r="119" spans="1:15" ht="27" customHeight="1">
      <c r="A119" s="292"/>
      <c r="B119" s="295"/>
      <c r="C119" s="297"/>
      <c r="D119" s="297"/>
      <c r="E119" s="22" t="s">
        <v>15</v>
      </c>
      <c r="F119" s="114"/>
      <c r="G119" s="114"/>
      <c r="H119" s="83"/>
      <c r="I119" s="83"/>
      <c r="J119" s="83"/>
      <c r="K119" s="81"/>
      <c r="L119" s="81"/>
      <c r="M119" s="81"/>
      <c r="N119" s="81"/>
      <c r="O119" s="305"/>
    </row>
    <row r="120" spans="1:15" ht="18.75" customHeight="1">
      <c r="A120" s="292"/>
      <c r="B120" s="295"/>
      <c r="C120" s="297"/>
      <c r="D120" s="297"/>
      <c r="E120" s="20" t="s">
        <v>16</v>
      </c>
      <c r="F120" s="208">
        <f>F128+F136+F159+F175+F183+F198+F206+F222+F237+F245+F151+0.09</f>
        <v>8396.128</v>
      </c>
      <c r="G120" s="116">
        <f>G128+G136+G159+G175+G183+G198+G206+G222+G237+G245+G151</f>
        <v>2331.6400000000003</v>
      </c>
      <c r="H120" s="116">
        <f>G120/F120%</f>
        <v>27.770419888786833</v>
      </c>
      <c r="I120" s="116">
        <f>I128+I136+I159+I175+I183</f>
        <v>3711.61</v>
      </c>
      <c r="J120" s="116">
        <f>I120/F120%</f>
        <v>44.20621029121995</v>
      </c>
      <c r="K120" s="249"/>
      <c r="L120" s="249"/>
      <c r="M120" s="81"/>
      <c r="N120" s="81"/>
      <c r="O120" s="305"/>
    </row>
    <row r="121" spans="1:15" ht="26.25" customHeight="1">
      <c r="A121" s="293"/>
      <c r="B121" s="295"/>
      <c r="C121" s="298"/>
      <c r="D121" s="298"/>
      <c r="E121" s="22" t="s">
        <v>17</v>
      </c>
      <c r="F121" s="103"/>
      <c r="G121" s="103"/>
      <c r="H121" s="81"/>
      <c r="I121" s="81"/>
      <c r="J121" s="81"/>
      <c r="K121" s="81"/>
      <c r="L121" s="81"/>
      <c r="M121" s="81"/>
      <c r="N121" s="81"/>
      <c r="O121" s="388"/>
    </row>
    <row r="122" spans="1:15" ht="1.5" customHeight="1">
      <c r="A122" s="321"/>
      <c r="B122" s="287"/>
      <c r="C122" s="287"/>
      <c r="D122" s="287"/>
      <c r="E122" s="287"/>
      <c r="F122" s="287"/>
      <c r="G122" s="287"/>
      <c r="H122" s="287"/>
      <c r="I122" s="287"/>
      <c r="J122" s="287"/>
      <c r="K122" s="287"/>
      <c r="L122" s="287"/>
      <c r="M122" s="287"/>
      <c r="N122" s="287"/>
      <c r="O122" s="288"/>
    </row>
    <row r="123" spans="1:15" ht="15">
      <c r="A123" s="289" t="s">
        <v>107</v>
      </c>
      <c r="B123" s="294" t="s">
        <v>26</v>
      </c>
      <c r="C123" s="296" t="s">
        <v>58</v>
      </c>
      <c r="D123" s="296" t="s">
        <v>58</v>
      </c>
      <c r="E123" s="47" t="s">
        <v>11</v>
      </c>
      <c r="F123" s="65">
        <f>F128</f>
        <v>540</v>
      </c>
      <c r="G123" s="65">
        <f>SUM(G125:G129)</f>
        <v>0</v>
      </c>
      <c r="H123" s="111">
        <f>G123/F123%</f>
        <v>0</v>
      </c>
      <c r="I123" s="81">
        <f>SUM(I125:I129)</f>
        <v>236.3</v>
      </c>
      <c r="J123" s="81">
        <f>SUM(J125:J129)</f>
        <v>43.75925925925926</v>
      </c>
      <c r="K123" s="81">
        <f>K128</f>
        <v>0</v>
      </c>
      <c r="L123" s="81">
        <f>L128</f>
        <v>0</v>
      </c>
      <c r="M123" s="81">
        <f>M128</f>
        <v>0</v>
      </c>
      <c r="N123" s="81">
        <f>N128</f>
        <v>0</v>
      </c>
      <c r="O123" s="337"/>
    </row>
    <row r="124" spans="1:15" ht="18" customHeight="1">
      <c r="A124" s="292"/>
      <c r="B124" s="295"/>
      <c r="C124" s="297"/>
      <c r="D124" s="297"/>
      <c r="E124" s="18" t="s">
        <v>12</v>
      </c>
      <c r="F124" s="109"/>
      <c r="G124" s="109"/>
      <c r="H124" s="82"/>
      <c r="I124" s="82"/>
      <c r="J124" s="82"/>
      <c r="K124" s="82"/>
      <c r="L124" s="82"/>
      <c r="M124" s="82"/>
      <c r="N124" s="82"/>
      <c r="O124" s="338"/>
    </row>
    <row r="125" spans="1:15" ht="27.75" customHeight="1">
      <c r="A125" s="292"/>
      <c r="B125" s="295"/>
      <c r="C125" s="297"/>
      <c r="D125" s="297"/>
      <c r="E125" s="20" t="s">
        <v>13</v>
      </c>
      <c r="F125" s="103"/>
      <c r="G125" s="103"/>
      <c r="H125" s="81"/>
      <c r="I125" s="81"/>
      <c r="J125" s="81"/>
      <c r="K125" s="81"/>
      <c r="L125" s="81"/>
      <c r="M125" s="81"/>
      <c r="N125" s="81"/>
      <c r="O125" s="338"/>
    </row>
    <row r="126" spans="1:15" ht="30" customHeight="1">
      <c r="A126" s="292"/>
      <c r="B126" s="295"/>
      <c r="C126" s="297"/>
      <c r="D126" s="297"/>
      <c r="E126" s="21" t="s">
        <v>14</v>
      </c>
      <c r="F126" s="103"/>
      <c r="G126" s="103"/>
      <c r="H126" s="81"/>
      <c r="I126" s="81"/>
      <c r="J126" s="81"/>
      <c r="K126" s="81"/>
      <c r="L126" s="81"/>
      <c r="M126" s="81"/>
      <c r="N126" s="81"/>
      <c r="O126" s="338"/>
    </row>
    <row r="127" spans="1:15" ht="24.75" customHeight="1">
      <c r="A127" s="292"/>
      <c r="B127" s="295"/>
      <c r="C127" s="297"/>
      <c r="D127" s="297"/>
      <c r="E127" s="22" t="s">
        <v>15</v>
      </c>
      <c r="F127" s="103"/>
      <c r="G127" s="103"/>
      <c r="H127" s="81"/>
      <c r="I127" s="81"/>
      <c r="J127" s="81"/>
      <c r="K127" s="81"/>
      <c r="L127" s="81"/>
      <c r="M127" s="81"/>
      <c r="N127" s="81"/>
      <c r="O127" s="338"/>
    </row>
    <row r="128" spans="1:15" ht="26.25" customHeight="1">
      <c r="A128" s="292"/>
      <c r="B128" s="295"/>
      <c r="C128" s="297"/>
      <c r="D128" s="297"/>
      <c r="E128" s="20" t="s">
        <v>16</v>
      </c>
      <c r="F128" s="116">
        <v>540</v>
      </c>
      <c r="G128" s="103">
        <v>0</v>
      </c>
      <c r="H128" s="111">
        <v>0</v>
      </c>
      <c r="I128" s="81">
        <v>236.3</v>
      </c>
      <c r="J128" s="81">
        <f>I128/F128%</f>
        <v>43.75925925925926</v>
      </c>
      <c r="K128" s="83"/>
      <c r="L128" s="83"/>
      <c r="M128" s="83"/>
      <c r="N128" s="83"/>
      <c r="O128" s="338"/>
    </row>
    <row r="129" spans="1:15" ht="26.25" customHeight="1">
      <c r="A129" s="293"/>
      <c r="B129" s="295"/>
      <c r="C129" s="298"/>
      <c r="D129" s="298"/>
      <c r="E129" s="22" t="s">
        <v>17</v>
      </c>
      <c r="F129" s="103"/>
      <c r="G129" s="103"/>
      <c r="H129" s="81"/>
      <c r="I129" s="81"/>
      <c r="J129" s="81"/>
      <c r="K129" s="81"/>
      <c r="L129" s="81"/>
      <c r="M129" s="81"/>
      <c r="N129" s="81"/>
      <c r="O129" s="339"/>
    </row>
    <row r="130" spans="1:15" ht="35.25" customHeight="1">
      <c r="A130" s="328" t="s">
        <v>228</v>
      </c>
      <c r="B130" s="329"/>
      <c r="C130" s="329"/>
      <c r="D130" s="329"/>
      <c r="E130" s="329"/>
      <c r="F130" s="329"/>
      <c r="G130" s="329"/>
      <c r="H130" s="329"/>
      <c r="I130" s="329"/>
      <c r="J130" s="329"/>
      <c r="K130" s="329"/>
      <c r="L130" s="329"/>
      <c r="M130" s="329"/>
      <c r="N130" s="329"/>
      <c r="O130" s="330"/>
    </row>
    <row r="131" spans="1:15" ht="15" customHeight="1">
      <c r="A131" s="289" t="s">
        <v>113</v>
      </c>
      <c r="B131" s="296" t="s">
        <v>29</v>
      </c>
      <c r="C131" s="296" t="s">
        <v>58</v>
      </c>
      <c r="D131" s="306" t="s">
        <v>57</v>
      </c>
      <c r="E131" s="15" t="s">
        <v>11</v>
      </c>
      <c r="F131" s="65">
        <f>SUM(F133:F137)</f>
        <v>25</v>
      </c>
      <c r="G131" s="65">
        <f>SUM(G133:G137)</f>
        <v>0</v>
      </c>
      <c r="H131" s="65"/>
      <c r="I131" s="65">
        <f>SUM(I133:I137)</f>
        <v>0</v>
      </c>
      <c r="J131" s="65"/>
      <c r="K131" s="65">
        <f>SUM(K133:K137)</f>
        <v>0</v>
      </c>
      <c r="L131" s="81">
        <v>0</v>
      </c>
      <c r="M131" s="65">
        <f>SUM(M133:M137)</f>
        <v>0</v>
      </c>
      <c r="N131" s="81">
        <v>0</v>
      </c>
      <c r="O131" s="337" t="s">
        <v>244</v>
      </c>
    </row>
    <row r="132" spans="1:15" ht="18" customHeight="1">
      <c r="A132" s="290"/>
      <c r="B132" s="297"/>
      <c r="C132" s="297"/>
      <c r="D132" s="307"/>
      <c r="E132" s="18" t="s">
        <v>12</v>
      </c>
      <c r="F132" s="109"/>
      <c r="G132" s="109"/>
      <c r="H132" s="82"/>
      <c r="I132" s="82"/>
      <c r="J132" s="82"/>
      <c r="K132" s="82"/>
      <c r="L132" s="82"/>
      <c r="M132" s="82"/>
      <c r="N132" s="82"/>
      <c r="O132" s="338"/>
    </row>
    <row r="133" spans="1:15" ht="25.5" customHeight="1">
      <c r="A133" s="290"/>
      <c r="B133" s="297"/>
      <c r="C133" s="297"/>
      <c r="D133" s="307"/>
      <c r="E133" s="20" t="s">
        <v>13</v>
      </c>
      <c r="F133" s="103"/>
      <c r="G133" s="103"/>
      <c r="H133" s="81"/>
      <c r="I133" s="81"/>
      <c r="J133" s="81"/>
      <c r="K133" s="81"/>
      <c r="L133" s="81"/>
      <c r="M133" s="81"/>
      <c r="N133" s="81"/>
      <c r="O133" s="338"/>
    </row>
    <row r="134" spans="1:15" ht="30.75" customHeight="1">
      <c r="A134" s="290"/>
      <c r="B134" s="297"/>
      <c r="C134" s="297"/>
      <c r="D134" s="307"/>
      <c r="E134" s="21" t="s">
        <v>14</v>
      </c>
      <c r="F134" s="103"/>
      <c r="G134" s="103"/>
      <c r="H134" s="81"/>
      <c r="I134" s="81"/>
      <c r="J134" s="81"/>
      <c r="K134" s="81"/>
      <c r="L134" s="81"/>
      <c r="M134" s="81"/>
      <c r="N134" s="81"/>
      <c r="O134" s="338"/>
    </row>
    <row r="135" spans="1:15" ht="24" customHeight="1">
      <c r="A135" s="290"/>
      <c r="B135" s="297"/>
      <c r="C135" s="297"/>
      <c r="D135" s="307"/>
      <c r="E135" s="22" t="s">
        <v>15</v>
      </c>
      <c r="F135" s="103"/>
      <c r="G135" s="103"/>
      <c r="H135" s="81"/>
      <c r="I135" s="81"/>
      <c r="J135" s="81"/>
      <c r="K135" s="81"/>
      <c r="L135" s="81"/>
      <c r="M135" s="81"/>
      <c r="N135" s="81"/>
      <c r="O135" s="338"/>
    </row>
    <row r="136" spans="1:15" ht="25.5" customHeight="1">
      <c r="A136" s="290"/>
      <c r="B136" s="297"/>
      <c r="C136" s="297"/>
      <c r="D136" s="307"/>
      <c r="E136" s="20" t="s">
        <v>16</v>
      </c>
      <c r="F136" s="110">
        <v>25</v>
      </c>
      <c r="G136" s="103">
        <v>0</v>
      </c>
      <c r="H136" s="111">
        <v>0</v>
      </c>
      <c r="I136" s="81">
        <v>0</v>
      </c>
      <c r="J136" s="81">
        <v>0</v>
      </c>
      <c r="K136" s="81"/>
      <c r="L136" s="81"/>
      <c r="M136" s="81"/>
      <c r="N136" s="81"/>
      <c r="O136" s="338"/>
    </row>
    <row r="137" spans="1:15" ht="15" customHeight="1">
      <c r="A137" s="291"/>
      <c r="B137" s="298"/>
      <c r="C137" s="298"/>
      <c r="D137" s="308"/>
      <c r="E137" s="22" t="s">
        <v>17</v>
      </c>
      <c r="F137" s="103"/>
      <c r="G137" s="103"/>
      <c r="H137" s="81"/>
      <c r="I137" s="81"/>
      <c r="J137" s="81"/>
      <c r="K137" s="81"/>
      <c r="L137" s="81"/>
      <c r="M137" s="81"/>
      <c r="N137" s="81"/>
      <c r="O137" s="339"/>
    </row>
    <row r="138" spans="1:15" ht="1.5" customHeight="1">
      <c r="A138" s="321"/>
      <c r="B138" s="2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87"/>
      <c r="O138" s="288"/>
    </row>
    <row r="139" spans="1:15" ht="15.75" customHeight="1" hidden="1">
      <c r="A139" s="289" t="s">
        <v>114</v>
      </c>
      <c r="B139" s="296" t="s">
        <v>81</v>
      </c>
      <c r="C139" s="296" t="s">
        <v>58</v>
      </c>
      <c r="D139" s="306" t="s">
        <v>57</v>
      </c>
      <c r="E139" s="15" t="s">
        <v>11</v>
      </c>
      <c r="F139" s="65">
        <f>SUM(F141:F145)</f>
        <v>0</v>
      </c>
      <c r="G139" s="65"/>
      <c r="H139" s="111"/>
      <c r="I139" s="81"/>
      <c r="J139" s="81"/>
      <c r="K139" s="84"/>
      <c r="L139" s="81"/>
      <c r="M139" s="84"/>
      <c r="N139" s="81"/>
      <c r="O139" s="360"/>
    </row>
    <row r="140" spans="1:15" ht="15.75" customHeight="1" hidden="1">
      <c r="A140" s="290"/>
      <c r="B140" s="297"/>
      <c r="C140" s="297"/>
      <c r="D140" s="307"/>
      <c r="E140" s="18" t="s">
        <v>12</v>
      </c>
      <c r="F140" s="109"/>
      <c r="G140" s="109"/>
      <c r="H140" s="82"/>
      <c r="I140" s="82"/>
      <c r="J140" s="82"/>
      <c r="K140" s="82"/>
      <c r="L140" s="82"/>
      <c r="M140" s="82"/>
      <c r="N140" s="82"/>
      <c r="O140" s="361"/>
    </row>
    <row r="141" spans="1:15" ht="15.75" customHeight="1" hidden="1">
      <c r="A141" s="290"/>
      <c r="B141" s="297"/>
      <c r="C141" s="297"/>
      <c r="D141" s="307"/>
      <c r="E141" s="20" t="s">
        <v>13</v>
      </c>
      <c r="F141" s="103"/>
      <c r="G141" s="103"/>
      <c r="H141" s="81"/>
      <c r="I141" s="81"/>
      <c r="J141" s="81"/>
      <c r="K141" s="81"/>
      <c r="L141" s="81"/>
      <c r="M141" s="81"/>
      <c r="N141" s="81"/>
      <c r="O141" s="361"/>
    </row>
    <row r="142" spans="1:15" ht="15.75" customHeight="1" hidden="1">
      <c r="A142" s="290"/>
      <c r="B142" s="297"/>
      <c r="C142" s="297"/>
      <c r="D142" s="307"/>
      <c r="E142" s="21" t="s">
        <v>14</v>
      </c>
      <c r="F142" s="103"/>
      <c r="G142" s="103"/>
      <c r="H142" s="81"/>
      <c r="I142" s="81"/>
      <c r="J142" s="81"/>
      <c r="K142" s="81"/>
      <c r="L142" s="81"/>
      <c r="M142" s="81"/>
      <c r="N142" s="81"/>
      <c r="O142" s="361"/>
    </row>
    <row r="143" spans="1:15" ht="15.75" customHeight="1" hidden="1">
      <c r="A143" s="290"/>
      <c r="B143" s="297"/>
      <c r="C143" s="297"/>
      <c r="D143" s="307"/>
      <c r="E143" s="22" t="s">
        <v>15</v>
      </c>
      <c r="F143" s="103"/>
      <c r="G143" s="103"/>
      <c r="H143" s="81"/>
      <c r="I143" s="81"/>
      <c r="J143" s="81"/>
      <c r="K143" s="81"/>
      <c r="L143" s="81"/>
      <c r="M143" s="81"/>
      <c r="N143" s="81"/>
      <c r="O143" s="361"/>
    </row>
    <row r="144" spans="1:15" ht="15.75" customHeight="1" hidden="1">
      <c r="A144" s="290"/>
      <c r="B144" s="297"/>
      <c r="C144" s="297"/>
      <c r="D144" s="307"/>
      <c r="E144" s="20" t="s">
        <v>16</v>
      </c>
      <c r="F144" s="110">
        <v>0</v>
      </c>
      <c r="G144" s="103"/>
      <c r="H144" s="111"/>
      <c r="I144" s="81"/>
      <c r="J144" s="81"/>
      <c r="K144" s="84"/>
      <c r="L144" s="81"/>
      <c r="M144" s="84"/>
      <c r="N144" s="81"/>
      <c r="O144" s="361"/>
    </row>
    <row r="145" spans="1:15" ht="15.75" customHeight="1" hidden="1">
      <c r="A145" s="291"/>
      <c r="B145" s="298"/>
      <c r="C145" s="298"/>
      <c r="D145" s="308"/>
      <c r="E145" s="22" t="s">
        <v>17</v>
      </c>
      <c r="F145" s="103"/>
      <c r="G145" s="103"/>
      <c r="H145" s="81"/>
      <c r="I145" s="81"/>
      <c r="J145" s="81"/>
      <c r="K145" s="81"/>
      <c r="L145" s="81"/>
      <c r="M145" s="81"/>
      <c r="N145" s="81"/>
      <c r="O145" s="362"/>
    </row>
    <row r="146" spans="1:15" ht="15.75" customHeight="1">
      <c r="A146" s="289" t="s">
        <v>114</v>
      </c>
      <c r="B146" s="294" t="s">
        <v>81</v>
      </c>
      <c r="C146" s="296" t="s">
        <v>138</v>
      </c>
      <c r="D146" s="296" t="s">
        <v>56</v>
      </c>
      <c r="E146" s="47" t="s">
        <v>11</v>
      </c>
      <c r="F146" s="65">
        <f>SUM(F148:F152)</f>
        <v>250.198</v>
      </c>
      <c r="G146" s="65">
        <v>0</v>
      </c>
      <c r="H146" s="81">
        <v>0</v>
      </c>
      <c r="I146" s="81">
        <f aca="true" t="shared" si="9" ref="I146:N146">I151</f>
        <v>0</v>
      </c>
      <c r="J146" s="81">
        <f t="shared" si="9"/>
        <v>0</v>
      </c>
      <c r="K146" s="81">
        <f t="shared" si="9"/>
        <v>0</v>
      </c>
      <c r="L146" s="81">
        <f t="shared" si="9"/>
        <v>0</v>
      </c>
      <c r="M146" s="81">
        <f t="shared" si="9"/>
        <v>0</v>
      </c>
      <c r="N146" s="81">
        <f t="shared" si="9"/>
        <v>0</v>
      </c>
      <c r="O146" s="353" t="s">
        <v>248</v>
      </c>
    </row>
    <row r="147" spans="1:15" ht="15" customHeight="1">
      <c r="A147" s="292"/>
      <c r="B147" s="295"/>
      <c r="C147" s="297"/>
      <c r="D147" s="297"/>
      <c r="E147" s="18" t="s">
        <v>12</v>
      </c>
      <c r="F147" s="86"/>
      <c r="G147" s="86"/>
      <c r="H147" s="82"/>
      <c r="I147" s="82"/>
      <c r="J147" s="82"/>
      <c r="K147" s="19"/>
      <c r="L147" s="19"/>
      <c r="M147" s="19"/>
      <c r="N147" s="19"/>
      <c r="O147" s="354"/>
    </row>
    <row r="148" spans="1:15" ht="30" customHeight="1">
      <c r="A148" s="292"/>
      <c r="B148" s="295"/>
      <c r="C148" s="297"/>
      <c r="D148" s="297"/>
      <c r="E148" s="20" t="s">
        <v>13</v>
      </c>
      <c r="F148" s="84"/>
      <c r="G148" s="84"/>
      <c r="H148" s="81"/>
      <c r="I148" s="81"/>
      <c r="J148" s="81"/>
      <c r="K148" s="17"/>
      <c r="L148" s="17"/>
      <c r="M148" s="17"/>
      <c r="N148" s="17"/>
      <c r="O148" s="354"/>
    </row>
    <row r="149" spans="1:15" ht="27.75" customHeight="1">
      <c r="A149" s="292"/>
      <c r="B149" s="295"/>
      <c r="C149" s="297"/>
      <c r="D149" s="297"/>
      <c r="E149" s="21" t="s">
        <v>14</v>
      </c>
      <c r="F149" s="84"/>
      <c r="G149" s="84"/>
      <c r="H149" s="81"/>
      <c r="I149" s="81"/>
      <c r="J149" s="81"/>
      <c r="K149" s="17"/>
      <c r="L149" s="17"/>
      <c r="M149" s="17"/>
      <c r="N149" s="17"/>
      <c r="O149" s="354"/>
    </row>
    <row r="150" spans="1:15" ht="27" customHeight="1">
      <c r="A150" s="292"/>
      <c r="B150" s="295"/>
      <c r="C150" s="297"/>
      <c r="D150" s="297"/>
      <c r="E150" s="49" t="s">
        <v>15</v>
      </c>
      <c r="F150" s="84"/>
      <c r="G150" s="84"/>
      <c r="H150" s="81"/>
      <c r="I150" s="81"/>
      <c r="J150" s="81"/>
      <c r="K150" s="17"/>
      <c r="L150" s="17"/>
      <c r="M150" s="17"/>
      <c r="N150" s="17"/>
      <c r="O150" s="354"/>
    </row>
    <row r="151" spans="1:15" ht="22.5" customHeight="1">
      <c r="A151" s="292"/>
      <c r="B151" s="295"/>
      <c r="C151" s="297"/>
      <c r="D151" s="297"/>
      <c r="E151" s="20" t="s">
        <v>16</v>
      </c>
      <c r="F151" s="231">
        <v>250.198</v>
      </c>
      <c r="G151" s="85">
        <v>0</v>
      </c>
      <c r="H151" s="83">
        <v>0</v>
      </c>
      <c r="I151" s="83">
        <v>0</v>
      </c>
      <c r="J151" s="83">
        <f>I151/F151%</f>
        <v>0</v>
      </c>
      <c r="K151" s="83"/>
      <c r="L151" s="83"/>
      <c r="M151" s="83"/>
      <c r="N151" s="83"/>
      <c r="O151" s="354"/>
    </row>
    <row r="152" spans="1:15" ht="27" customHeight="1">
      <c r="A152" s="293"/>
      <c r="B152" s="295"/>
      <c r="C152" s="298"/>
      <c r="D152" s="298"/>
      <c r="E152" s="22" t="s">
        <v>17</v>
      </c>
      <c r="F152" s="84"/>
      <c r="G152" s="84"/>
      <c r="H152" s="81"/>
      <c r="I152" s="81"/>
      <c r="J152" s="81"/>
      <c r="K152" s="17"/>
      <c r="L152" s="17"/>
      <c r="M152" s="17"/>
      <c r="N152" s="17"/>
      <c r="O152" s="355"/>
    </row>
    <row r="153" spans="1:15" ht="29.25" customHeight="1">
      <c r="A153" s="331"/>
      <c r="B153" s="332"/>
      <c r="C153" s="332"/>
      <c r="D153" s="332"/>
      <c r="E153" s="332"/>
      <c r="F153" s="332"/>
      <c r="G153" s="332"/>
      <c r="H153" s="332"/>
      <c r="I153" s="332"/>
      <c r="J153" s="332"/>
      <c r="K153" s="332"/>
      <c r="L153" s="332"/>
      <c r="M153" s="332"/>
      <c r="N153" s="332"/>
      <c r="O153" s="333"/>
    </row>
    <row r="154" spans="1:15" ht="15.75" customHeight="1">
      <c r="A154" s="289" t="s">
        <v>115</v>
      </c>
      <c r="B154" s="294" t="s">
        <v>30</v>
      </c>
      <c r="C154" s="296" t="s">
        <v>138</v>
      </c>
      <c r="D154" s="296" t="s">
        <v>56</v>
      </c>
      <c r="E154" s="47" t="s">
        <v>11</v>
      </c>
      <c r="F154" s="65">
        <f>SUM(F156:F160)</f>
        <v>360</v>
      </c>
      <c r="G154" s="65">
        <v>0</v>
      </c>
      <c r="H154" s="81">
        <v>0</v>
      </c>
      <c r="I154" s="81">
        <f aca="true" t="shared" si="10" ref="I154:N154">I159</f>
        <v>109.33</v>
      </c>
      <c r="J154" s="81">
        <f t="shared" si="10"/>
        <v>30.369444444444444</v>
      </c>
      <c r="K154" s="81">
        <f t="shared" si="10"/>
        <v>0</v>
      </c>
      <c r="L154" s="81">
        <f t="shared" si="10"/>
        <v>0</v>
      </c>
      <c r="M154" s="81">
        <f t="shared" si="10"/>
        <v>0</v>
      </c>
      <c r="N154" s="81">
        <f t="shared" si="10"/>
        <v>0</v>
      </c>
      <c r="O154" s="353" t="s">
        <v>285</v>
      </c>
    </row>
    <row r="155" spans="1:15" ht="15" customHeight="1">
      <c r="A155" s="292"/>
      <c r="B155" s="295"/>
      <c r="C155" s="297"/>
      <c r="D155" s="297"/>
      <c r="E155" s="18" t="s">
        <v>12</v>
      </c>
      <c r="F155" s="86"/>
      <c r="G155" s="86"/>
      <c r="H155" s="82"/>
      <c r="I155" s="82"/>
      <c r="J155" s="82"/>
      <c r="K155" s="19"/>
      <c r="L155" s="19"/>
      <c r="M155" s="19"/>
      <c r="N155" s="19"/>
      <c r="O155" s="354"/>
    </row>
    <row r="156" spans="1:15" ht="30" customHeight="1">
      <c r="A156" s="292"/>
      <c r="B156" s="295"/>
      <c r="C156" s="297"/>
      <c r="D156" s="297"/>
      <c r="E156" s="20" t="s">
        <v>13</v>
      </c>
      <c r="F156" s="84"/>
      <c r="G156" s="84"/>
      <c r="H156" s="81"/>
      <c r="I156" s="81"/>
      <c r="J156" s="81"/>
      <c r="K156" s="17"/>
      <c r="L156" s="17"/>
      <c r="M156" s="17"/>
      <c r="N156" s="17"/>
      <c r="O156" s="354"/>
    </row>
    <row r="157" spans="1:15" ht="27.75" customHeight="1">
      <c r="A157" s="292"/>
      <c r="B157" s="295"/>
      <c r="C157" s="297"/>
      <c r="D157" s="297"/>
      <c r="E157" s="21" t="s">
        <v>14</v>
      </c>
      <c r="F157" s="84"/>
      <c r="G157" s="84"/>
      <c r="H157" s="81"/>
      <c r="I157" s="81"/>
      <c r="J157" s="81"/>
      <c r="K157" s="17"/>
      <c r="L157" s="17"/>
      <c r="M157" s="17"/>
      <c r="N157" s="17"/>
      <c r="O157" s="354"/>
    </row>
    <row r="158" spans="1:15" ht="27" customHeight="1">
      <c r="A158" s="292"/>
      <c r="B158" s="295"/>
      <c r="C158" s="297"/>
      <c r="D158" s="297"/>
      <c r="E158" s="49" t="s">
        <v>15</v>
      </c>
      <c r="F158" s="84"/>
      <c r="G158" s="84"/>
      <c r="H158" s="81"/>
      <c r="I158" s="81"/>
      <c r="J158" s="81"/>
      <c r="K158" s="17"/>
      <c r="L158" s="17"/>
      <c r="M158" s="17"/>
      <c r="N158" s="17"/>
      <c r="O158" s="354"/>
    </row>
    <row r="159" spans="1:15" ht="22.5" customHeight="1">
      <c r="A159" s="292"/>
      <c r="B159" s="295"/>
      <c r="C159" s="297"/>
      <c r="D159" s="297"/>
      <c r="E159" s="20" t="s">
        <v>16</v>
      </c>
      <c r="F159" s="231">
        <v>360</v>
      </c>
      <c r="G159" s="85">
        <v>0</v>
      </c>
      <c r="H159" s="83">
        <v>0</v>
      </c>
      <c r="I159" s="83">
        <v>109.33</v>
      </c>
      <c r="J159" s="83">
        <f>I159/F159%</f>
        <v>30.369444444444444</v>
      </c>
      <c r="K159" s="83"/>
      <c r="L159" s="83"/>
      <c r="M159" s="83"/>
      <c r="N159" s="83"/>
      <c r="O159" s="354"/>
    </row>
    <row r="160" spans="1:15" ht="27" customHeight="1">
      <c r="A160" s="293"/>
      <c r="B160" s="295"/>
      <c r="C160" s="298"/>
      <c r="D160" s="298"/>
      <c r="E160" s="22" t="s">
        <v>17</v>
      </c>
      <c r="F160" s="84"/>
      <c r="G160" s="84"/>
      <c r="H160" s="81"/>
      <c r="I160" s="81"/>
      <c r="J160" s="81"/>
      <c r="K160" s="17"/>
      <c r="L160" s="17"/>
      <c r="M160" s="17"/>
      <c r="N160" s="17"/>
      <c r="O160" s="355"/>
    </row>
    <row r="161" spans="1:15" ht="29.25" customHeight="1">
      <c r="A161" s="331" t="s">
        <v>229</v>
      </c>
      <c r="B161" s="332"/>
      <c r="C161" s="332"/>
      <c r="D161" s="332"/>
      <c r="E161" s="332"/>
      <c r="F161" s="332"/>
      <c r="G161" s="332"/>
      <c r="H161" s="332"/>
      <c r="I161" s="332"/>
      <c r="J161" s="332"/>
      <c r="K161" s="332"/>
      <c r="L161" s="332"/>
      <c r="M161" s="332"/>
      <c r="N161" s="332"/>
      <c r="O161" s="333"/>
    </row>
    <row r="162" spans="1:15" ht="21" customHeight="1" hidden="1">
      <c r="A162" s="289" t="s">
        <v>116</v>
      </c>
      <c r="B162" s="294" t="s">
        <v>82</v>
      </c>
      <c r="C162" s="296" t="s">
        <v>35</v>
      </c>
      <c r="D162" s="296" t="s">
        <v>83</v>
      </c>
      <c r="E162" s="47" t="s">
        <v>11</v>
      </c>
      <c r="F162" s="65">
        <f>SUM(F164:F168)</f>
        <v>0</v>
      </c>
      <c r="G162" s="65"/>
      <c r="H162" s="83"/>
      <c r="I162" s="81"/>
      <c r="J162" s="81"/>
      <c r="K162" s="81"/>
      <c r="L162" s="81"/>
      <c r="M162" s="81"/>
      <c r="N162" s="81"/>
      <c r="O162" s="382"/>
    </row>
    <row r="163" spans="1:15" ht="21" customHeight="1" hidden="1">
      <c r="A163" s="292"/>
      <c r="B163" s="295"/>
      <c r="C163" s="297"/>
      <c r="D163" s="297"/>
      <c r="E163" s="18" t="s">
        <v>12</v>
      </c>
      <c r="F163" s="86"/>
      <c r="G163" s="86"/>
      <c r="H163" s="82"/>
      <c r="I163" s="82"/>
      <c r="J163" s="82"/>
      <c r="K163" s="82"/>
      <c r="L163" s="82"/>
      <c r="M163" s="82"/>
      <c r="N163" s="82"/>
      <c r="O163" s="392"/>
    </row>
    <row r="164" spans="1:15" ht="21" customHeight="1" hidden="1">
      <c r="A164" s="292"/>
      <c r="B164" s="295"/>
      <c r="C164" s="297"/>
      <c r="D164" s="297"/>
      <c r="E164" s="20" t="s">
        <v>13</v>
      </c>
      <c r="F164" s="84"/>
      <c r="G164" s="84"/>
      <c r="H164" s="81"/>
      <c r="I164" s="81"/>
      <c r="J164" s="81"/>
      <c r="K164" s="81"/>
      <c r="L164" s="81"/>
      <c r="M164" s="81"/>
      <c r="N164" s="81"/>
      <c r="O164" s="392"/>
    </row>
    <row r="165" spans="1:15" ht="21" customHeight="1" hidden="1">
      <c r="A165" s="292"/>
      <c r="B165" s="295"/>
      <c r="C165" s="297"/>
      <c r="D165" s="297"/>
      <c r="E165" s="21" t="s">
        <v>14</v>
      </c>
      <c r="F165" s="84"/>
      <c r="G165" s="84"/>
      <c r="H165" s="81"/>
      <c r="I165" s="81"/>
      <c r="J165" s="81"/>
      <c r="K165" s="81"/>
      <c r="L165" s="81"/>
      <c r="M165" s="81"/>
      <c r="N165" s="81"/>
      <c r="O165" s="392"/>
    </row>
    <row r="166" spans="1:15" ht="21" customHeight="1" hidden="1">
      <c r="A166" s="292"/>
      <c r="B166" s="295"/>
      <c r="C166" s="297"/>
      <c r="D166" s="297"/>
      <c r="E166" s="22" t="s">
        <v>15</v>
      </c>
      <c r="F166" s="84"/>
      <c r="G166" s="84"/>
      <c r="H166" s="81"/>
      <c r="I166" s="81"/>
      <c r="J166" s="81"/>
      <c r="K166" s="81"/>
      <c r="L166" s="81"/>
      <c r="M166" s="81"/>
      <c r="N166" s="81"/>
      <c r="O166" s="392"/>
    </row>
    <row r="167" spans="1:15" ht="21" customHeight="1" hidden="1">
      <c r="A167" s="292"/>
      <c r="B167" s="295"/>
      <c r="C167" s="297"/>
      <c r="D167" s="297"/>
      <c r="E167" s="20" t="s">
        <v>16</v>
      </c>
      <c r="F167" s="117">
        <v>0</v>
      </c>
      <c r="G167" s="85"/>
      <c r="H167" s="83"/>
      <c r="I167" s="81"/>
      <c r="J167" s="81"/>
      <c r="K167" s="81"/>
      <c r="L167" s="81"/>
      <c r="M167" s="81"/>
      <c r="N167" s="81"/>
      <c r="O167" s="392"/>
    </row>
    <row r="168" spans="1:15" ht="21" customHeight="1" hidden="1">
      <c r="A168" s="293"/>
      <c r="B168" s="295"/>
      <c r="C168" s="298"/>
      <c r="D168" s="298"/>
      <c r="E168" s="22" t="s">
        <v>17</v>
      </c>
      <c r="F168" s="84"/>
      <c r="G168" s="84"/>
      <c r="H168" s="81"/>
      <c r="I168" s="81"/>
      <c r="J168" s="81"/>
      <c r="K168" s="81"/>
      <c r="L168" s="81"/>
      <c r="M168" s="81"/>
      <c r="N168" s="81"/>
      <c r="O168" s="392"/>
    </row>
    <row r="169" spans="1:15" ht="21" customHeight="1" hidden="1">
      <c r="A169" s="347"/>
      <c r="B169" s="348"/>
      <c r="C169" s="348"/>
      <c r="D169" s="348"/>
      <c r="E169" s="348"/>
      <c r="F169" s="348"/>
      <c r="G169" s="348"/>
      <c r="H169" s="348"/>
      <c r="I169" s="348"/>
      <c r="J169" s="348"/>
      <c r="K169" s="348"/>
      <c r="L169" s="348"/>
      <c r="M169" s="348"/>
      <c r="N169" s="348"/>
      <c r="O169" s="349"/>
    </row>
    <row r="170" spans="1:15" ht="21" customHeight="1">
      <c r="A170" s="289" t="s">
        <v>117</v>
      </c>
      <c r="B170" s="296" t="s">
        <v>37</v>
      </c>
      <c r="C170" s="296" t="s">
        <v>246</v>
      </c>
      <c r="D170" s="296" t="s">
        <v>231</v>
      </c>
      <c r="E170" s="15" t="s">
        <v>11</v>
      </c>
      <c r="F170" s="65">
        <f>SUM(F172:F176)</f>
        <v>722.59</v>
      </c>
      <c r="G170" s="65">
        <f>G175</f>
        <v>91.98</v>
      </c>
      <c r="H170" s="81">
        <f>H175</f>
        <v>12.729210202189346</v>
      </c>
      <c r="I170" s="65">
        <f>SUM(I172:I176)</f>
        <v>124.92</v>
      </c>
      <c r="J170" s="81">
        <f>J175</f>
        <v>17.287811898863808</v>
      </c>
      <c r="K170" s="81">
        <v>0</v>
      </c>
      <c r="L170" s="81">
        <v>0</v>
      </c>
      <c r="M170" s="81">
        <f>M175</f>
        <v>0</v>
      </c>
      <c r="N170" s="81">
        <f>N175</f>
        <v>0</v>
      </c>
      <c r="O170" s="312" t="s">
        <v>245</v>
      </c>
    </row>
    <row r="171" spans="1:15" ht="16.5" customHeight="1">
      <c r="A171" s="290"/>
      <c r="B171" s="297"/>
      <c r="C171" s="297"/>
      <c r="D171" s="297"/>
      <c r="E171" s="18" t="s">
        <v>12</v>
      </c>
      <c r="F171" s="86"/>
      <c r="G171" s="86"/>
      <c r="H171" s="82"/>
      <c r="I171" s="82"/>
      <c r="J171" s="82"/>
      <c r="K171" s="82"/>
      <c r="L171" s="82"/>
      <c r="M171" s="82"/>
      <c r="N171" s="82"/>
      <c r="O171" s="313"/>
    </row>
    <row r="172" spans="1:15" ht="18.75" customHeight="1">
      <c r="A172" s="290"/>
      <c r="B172" s="297"/>
      <c r="C172" s="297"/>
      <c r="D172" s="297"/>
      <c r="E172" s="20" t="s">
        <v>13</v>
      </c>
      <c r="F172" s="84"/>
      <c r="G172" s="84"/>
      <c r="H172" s="81"/>
      <c r="I172" s="81"/>
      <c r="J172" s="81"/>
      <c r="K172" s="81"/>
      <c r="L172" s="81"/>
      <c r="M172" s="81"/>
      <c r="N172" s="81"/>
      <c r="O172" s="313"/>
    </row>
    <row r="173" spans="1:15" ht="27.75" customHeight="1">
      <c r="A173" s="290"/>
      <c r="B173" s="297"/>
      <c r="C173" s="297"/>
      <c r="D173" s="297"/>
      <c r="E173" s="21" t="s">
        <v>14</v>
      </c>
      <c r="F173" s="84"/>
      <c r="G173" s="84"/>
      <c r="H173" s="81"/>
      <c r="I173" s="81"/>
      <c r="J173" s="81"/>
      <c r="K173" s="81"/>
      <c r="L173" s="81"/>
      <c r="M173" s="81"/>
      <c r="N173" s="81"/>
      <c r="O173" s="313"/>
    </row>
    <row r="174" spans="1:15" ht="27" customHeight="1">
      <c r="A174" s="290"/>
      <c r="B174" s="297"/>
      <c r="C174" s="297"/>
      <c r="D174" s="297"/>
      <c r="E174" s="22" t="s">
        <v>15</v>
      </c>
      <c r="F174" s="84"/>
      <c r="G174" s="84"/>
      <c r="H174" s="81"/>
      <c r="I174" s="81"/>
      <c r="J174" s="81"/>
      <c r="K174" s="81"/>
      <c r="L174" s="81"/>
      <c r="M174" s="81"/>
      <c r="N174" s="81"/>
      <c r="O174" s="313"/>
    </row>
    <row r="175" spans="1:15" ht="25.5" customHeight="1">
      <c r="A175" s="290"/>
      <c r="B175" s="297"/>
      <c r="C175" s="297"/>
      <c r="D175" s="297"/>
      <c r="E175" s="20" t="s">
        <v>16</v>
      </c>
      <c r="F175" s="108">
        <v>722.59</v>
      </c>
      <c r="G175" s="85">
        <v>91.98</v>
      </c>
      <c r="H175" s="83">
        <f>G175/F175%</f>
        <v>12.729210202189346</v>
      </c>
      <c r="I175" s="85">
        <v>124.92</v>
      </c>
      <c r="J175" s="83">
        <f>I175/F175%</f>
        <v>17.287811898863808</v>
      </c>
      <c r="K175" s="85"/>
      <c r="L175" s="83"/>
      <c r="M175" s="85"/>
      <c r="N175" s="83"/>
      <c r="O175" s="313"/>
    </row>
    <row r="176" spans="1:15" ht="25.5" customHeight="1">
      <c r="A176" s="290"/>
      <c r="B176" s="297"/>
      <c r="C176" s="297"/>
      <c r="D176" s="297"/>
      <c r="E176" s="21" t="s">
        <v>17</v>
      </c>
      <c r="F176" s="119"/>
      <c r="G176" s="119"/>
      <c r="H176" s="94"/>
      <c r="I176" s="94"/>
      <c r="J176" s="94"/>
      <c r="K176" s="94"/>
      <c r="L176" s="94"/>
      <c r="M176" s="94"/>
      <c r="N176" s="94"/>
      <c r="O176" s="314"/>
    </row>
    <row r="177" spans="1:15" ht="33" customHeight="1">
      <c r="A177" s="328" t="s">
        <v>267</v>
      </c>
      <c r="B177" s="329"/>
      <c r="C177" s="329"/>
      <c r="D177" s="329"/>
      <c r="E177" s="329"/>
      <c r="F177" s="329"/>
      <c r="G177" s="329"/>
      <c r="H177" s="329"/>
      <c r="I177" s="329"/>
      <c r="J177" s="329"/>
      <c r="K177" s="329"/>
      <c r="L177" s="329"/>
      <c r="M177" s="329"/>
      <c r="N177" s="329"/>
      <c r="O177" s="330"/>
    </row>
    <row r="178" spans="1:15" ht="25.5" customHeight="1">
      <c r="A178" s="290" t="s">
        <v>118</v>
      </c>
      <c r="B178" s="298" t="s">
        <v>31</v>
      </c>
      <c r="C178" s="297" t="s">
        <v>59</v>
      </c>
      <c r="D178" s="297" t="s">
        <v>68</v>
      </c>
      <c r="E178" s="104" t="s">
        <v>11</v>
      </c>
      <c r="F178" s="120">
        <f>SUM(F180:F184)</f>
        <v>5376.5</v>
      </c>
      <c r="G178" s="120">
        <f>SUM(G180:G184)</f>
        <v>2217.9</v>
      </c>
      <c r="H178" s="97">
        <f>G178/F178%</f>
        <v>41.251743699432716</v>
      </c>
      <c r="I178" s="97">
        <f>I183</f>
        <v>3241.06</v>
      </c>
      <c r="J178" s="97">
        <f>SUM(J180:J184)</f>
        <v>60.28196782293313</v>
      </c>
      <c r="K178" s="97">
        <f>K183</f>
        <v>0</v>
      </c>
      <c r="L178" s="97">
        <f>L183</f>
        <v>0</v>
      </c>
      <c r="M178" s="97">
        <f>M183</f>
        <v>0</v>
      </c>
      <c r="N178" s="97">
        <f>N183</f>
        <v>0</v>
      </c>
      <c r="O178" s="396"/>
    </row>
    <row r="179" spans="1:15" ht="14.25" customHeight="1">
      <c r="A179" s="292"/>
      <c r="B179" s="295"/>
      <c r="C179" s="297"/>
      <c r="D179" s="297"/>
      <c r="E179" s="18" t="s">
        <v>12</v>
      </c>
      <c r="F179" s="86"/>
      <c r="G179" s="86"/>
      <c r="H179" s="82"/>
      <c r="I179" s="82"/>
      <c r="J179" s="82"/>
      <c r="K179" s="82"/>
      <c r="L179" s="82"/>
      <c r="M179" s="82"/>
      <c r="N179" s="82"/>
      <c r="O179" s="396"/>
    </row>
    <row r="180" spans="1:15" ht="15.75" customHeight="1">
      <c r="A180" s="292"/>
      <c r="B180" s="295"/>
      <c r="C180" s="297"/>
      <c r="D180" s="297"/>
      <c r="E180" s="20" t="s">
        <v>13</v>
      </c>
      <c r="F180" s="84"/>
      <c r="G180" s="84"/>
      <c r="H180" s="81"/>
      <c r="I180" s="81"/>
      <c r="J180" s="81"/>
      <c r="K180" s="81"/>
      <c r="L180" s="81"/>
      <c r="M180" s="81"/>
      <c r="N180" s="81"/>
      <c r="O180" s="396"/>
    </row>
    <row r="181" spans="1:15" ht="18" customHeight="1">
      <c r="A181" s="292"/>
      <c r="B181" s="295"/>
      <c r="C181" s="297"/>
      <c r="D181" s="297"/>
      <c r="E181" s="48" t="s">
        <v>14</v>
      </c>
      <c r="F181" s="84"/>
      <c r="G181" s="84"/>
      <c r="H181" s="81"/>
      <c r="I181" s="81"/>
      <c r="J181" s="81"/>
      <c r="K181" s="81"/>
      <c r="L181" s="81"/>
      <c r="M181" s="81"/>
      <c r="N181" s="81"/>
      <c r="O181" s="396"/>
    </row>
    <row r="182" spans="1:15" ht="27" customHeight="1">
      <c r="A182" s="292"/>
      <c r="B182" s="295"/>
      <c r="C182" s="297"/>
      <c r="D182" s="297"/>
      <c r="E182" s="22" t="s">
        <v>15</v>
      </c>
      <c r="F182" s="84"/>
      <c r="G182" s="84"/>
      <c r="H182" s="81"/>
      <c r="I182" s="81"/>
      <c r="J182" s="81"/>
      <c r="K182" s="81"/>
      <c r="L182" s="81"/>
      <c r="M182" s="81"/>
      <c r="N182" s="81"/>
      <c r="O182" s="396"/>
    </row>
    <row r="183" spans="1:15" ht="19.5" customHeight="1">
      <c r="A183" s="292"/>
      <c r="B183" s="295"/>
      <c r="C183" s="297"/>
      <c r="D183" s="297"/>
      <c r="E183" s="20" t="s">
        <v>16</v>
      </c>
      <c r="F183" s="117">
        <v>5376.5</v>
      </c>
      <c r="G183" s="123">
        <v>2217.9</v>
      </c>
      <c r="H183" s="83">
        <f>G183/F183%</f>
        <v>41.251743699432716</v>
      </c>
      <c r="I183" s="83">
        <v>3241.06</v>
      </c>
      <c r="J183" s="83">
        <f>I183/F183%</f>
        <v>60.28196782293313</v>
      </c>
      <c r="K183" s="81"/>
      <c r="L183" s="81"/>
      <c r="M183" s="81"/>
      <c r="N183" s="81"/>
      <c r="O183" s="396"/>
    </row>
    <row r="184" spans="1:15" ht="22.5" customHeight="1">
      <c r="A184" s="293"/>
      <c r="B184" s="295"/>
      <c r="C184" s="298"/>
      <c r="D184" s="298"/>
      <c r="E184" s="22" t="s">
        <v>17</v>
      </c>
      <c r="F184" s="84"/>
      <c r="G184" s="84"/>
      <c r="H184" s="81"/>
      <c r="I184" s="81"/>
      <c r="J184" s="81"/>
      <c r="K184" s="81"/>
      <c r="L184" s="81"/>
      <c r="M184" s="81"/>
      <c r="N184" s="81"/>
      <c r="O184" s="396"/>
    </row>
    <row r="185" spans="1:15" ht="33" customHeight="1">
      <c r="A185" s="393" t="s">
        <v>280</v>
      </c>
      <c r="B185" s="394"/>
      <c r="C185" s="394"/>
      <c r="D185" s="394"/>
      <c r="E185" s="394"/>
      <c r="F185" s="394"/>
      <c r="G185" s="394"/>
      <c r="H185" s="394"/>
      <c r="I185" s="394"/>
      <c r="J185" s="394"/>
      <c r="K185" s="394"/>
      <c r="L185" s="394"/>
      <c r="M185" s="394"/>
      <c r="N185" s="394"/>
      <c r="O185" s="395"/>
    </row>
    <row r="186" spans="1:15" ht="33" customHeight="1" hidden="1">
      <c r="A186" s="289" t="s">
        <v>119</v>
      </c>
      <c r="B186" s="296" t="s">
        <v>84</v>
      </c>
      <c r="C186" s="296" t="s">
        <v>56</v>
      </c>
      <c r="D186" s="296" t="s">
        <v>57</v>
      </c>
      <c r="E186" s="15" t="s">
        <v>11</v>
      </c>
      <c r="F186" s="65"/>
      <c r="G186" s="65">
        <f>SUM(G188:G192)</f>
        <v>0</v>
      </c>
      <c r="H186" s="81" t="e">
        <f>G186/F186%</f>
        <v>#DIV/0!</v>
      </c>
      <c r="I186" s="84">
        <f>SUM(I188:I192)</f>
        <v>0</v>
      </c>
      <c r="J186" s="84" t="e">
        <f>SUM(J188:J192)</f>
        <v>#DIV/0!</v>
      </c>
      <c r="K186" s="84">
        <f>K191</f>
        <v>39.8349</v>
      </c>
      <c r="L186" s="81" t="e">
        <f>L191</f>
        <v>#DIV/0!</v>
      </c>
      <c r="M186" s="84">
        <f>M191</f>
        <v>39.8349</v>
      </c>
      <c r="N186" s="81" t="e">
        <f>N191</f>
        <v>#DIV/0!</v>
      </c>
      <c r="O186" s="383"/>
    </row>
    <row r="187" spans="1:15" ht="33" customHeight="1" hidden="1">
      <c r="A187" s="290"/>
      <c r="B187" s="297"/>
      <c r="C187" s="297"/>
      <c r="D187" s="297"/>
      <c r="E187" s="18" t="s">
        <v>12</v>
      </c>
      <c r="F187" s="109"/>
      <c r="G187" s="86"/>
      <c r="H187" s="82"/>
      <c r="I187" s="82"/>
      <c r="J187" s="82"/>
      <c r="K187" s="82"/>
      <c r="L187" s="82"/>
      <c r="M187" s="82"/>
      <c r="N187" s="82"/>
      <c r="O187" s="383"/>
    </row>
    <row r="188" spans="1:15" ht="33" customHeight="1" hidden="1">
      <c r="A188" s="290"/>
      <c r="B188" s="297"/>
      <c r="C188" s="297"/>
      <c r="D188" s="297"/>
      <c r="E188" s="20" t="s">
        <v>13</v>
      </c>
      <c r="F188" s="103"/>
      <c r="G188" s="84"/>
      <c r="H188" s="81"/>
      <c r="I188" s="81"/>
      <c r="J188" s="81"/>
      <c r="K188" s="81"/>
      <c r="L188" s="81"/>
      <c r="M188" s="81"/>
      <c r="N188" s="81"/>
      <c r="O188" s="383"/>
    </row>
    <row r="189" spans="1:15" ht="33" customHeight="1" hidden="1">
      <c r="A189" s="290"/>
      <c r="B189" s="297"/>
      <c r="C189" s="297"/>
      <c r="D189" s="297"/>
      <c r="E189" s="48" t="s">
        <v>14</v>
      </c>
      <c r="F189" s="103"/>
      <c r="G189" s="84"/>
      <c r="H189" s="81"/>
      <c r="I189" s="81"/>
      <c r="J189" s="81"/>
      <c r="K189" s="81"/>
      <c r="L189" s="81"/>
      <c r="M189" s="81"/>
      <c r="N189" s="81"/>
      <c r="O189" s="383"/>
    </row>
    <row r="190" spans="1:15" ht="33" customHeight="1" hidden="1">
      <c r="A190" s="290"/>
      <c r="B190" s="297"/>
      <c r="C190" s="297"/>
      <c r="D190" s="297"/>
      <c r="E190" s="22" t="s">
        <v>15</v>
      </c>
      <c r="F190" s="103"/>
      <c r="G190" s="84"/>
      <c r="H190" s="81"/>
      <c r="I190" s="81"/>
      <c r="J190" s="81"/>
      <c r="K190" s="81"/>
      <c r="L190" s="81"/>
      <c r="M190" s="81"/>
      <c r="N190" s="81"/>
      <c r="O190" s="383"/>
    </row>
    <row r="191" spans="1:15" ht="33" customHeight="1" hidden="1">
      <c r="A191" s="290"/>
      <c r="B191" s="297"/>
      <c r="C191" s="297"/>
      <c r="D191" s="297"/>
      <c r="E191" s="20" t="s">
        <v>16</v>
      </c>
      <c r="F191" s="110"/>
      <c r="G191" s="126">
        <v>0</v>
      </c>
      <c r="H191" s="83" t="e">
        <f>G191/F191%</f>
        <v>#DIV/0!</v>
      </c>
      <c r="I191" s="85">
        <v>0</v>
      </c>
      <c r="J191" s="81" t="e">
        <f>I191/F191%</f>
        <v>#DIV/0!</v>
      </c>
      <c r="K191" s="84">
        <v>39.8349</v>
      </c>
      <c r="L191" s="81" t="e">
        <f>K191/F191%</f>
        <v>#DIV/0!</v>
      </c>
      <c r="M191" s="84">
        <v>39.8349</v>
      </c>
      <c r="N191" s="81" t="e">
        <f>M191/H191%</f>
        <v>#DIV/0!</v>
      </c>
      <c r="O191" s="383"/>
    </row>
    <row r="192" spans="1:15" ht="33" customHeight="1" hidden="1">
      <c r="A192" s="291"/>
      <c r="B192" s="298"/>
      <c r="C192" s="298"/>
      <c r="D192" s="298"/>
      <c r="E192" s="22" t="s">
        <v>17</v>
      </c>
      <c r="F192" s="84"/>
      <c r="G192" s="84"/>
      <c r="H192" s="81"/>
      <c r="I192" s="81"/>
      <c r="J192" s="81"/>
      <c r="K192" s="81"/>
      <c r="L192" s="81"/>
      <c r="M192" s="81"/>
      <c r="N192" s="81"/>
      <c r="O192" s="383"/>
    </row>
    <row r="193" spans="1:15" ht="21.75" customHeight="1">
      <c r="A193" s="289" t="s">
        <v>119</v>
      </c>
      <c r="B193" s="296" t="s">
        <v>247</v>
      </c>
      <c r="C193" s="296" t="s">
        <v>86</v>
      </c>
      <c r="D193" s="296"/>
      <c r="E193" s="40" t="s">
        <v>11</v>
      </c>
      <c r="F193" s="65">
        <f aca="true" t="shared" si="11" ref="F193:N193">F198</f>
        <v>85</v>
      </c>
      <c r="G193" s="65">
        <f t="shared" si="11"/>
        <v>0</v>
      </c>
      <c r="H193" s="65">
        <f t="shared" si="11"/>
        <v>0</v>
      </c>
      <c r="I193" s="65">
        <f t="shared" si="11"/>
        <v>0</v>
      </c>
      <c r="J193" s="65">
        <f t="shared" si="11"/>
        <v>0</v>
      </c>
      <c r="K193" s="119">
        <f t="shared" si="11"/>
        <v>0</v>
      </c>
      <c r="L193" s="119">
        <f t="shared" si="11"/>
        <v>0</v>
      </c>
      <c r="M193" s="119">
        <f t="shared" si="11"/>
        <v>0</v>
      </c>
      <c r="N193" s="119">
        <f t="shared" si="11"/>
        <v>0</v>
      </c>
      <c r="O193" s="396" t="s">
        <v>248</v>
      </c>
    </row>
    <row r="194" spans="1:15" ht="15" customHeight="1">
      <c r="A194" s="290"/>
      <c r="B194" s="297"/>
      <c r="C194" s="297"/>
      <c r="D194" s="297"/>
      <c r="E194" s="27" t="s">
        <v>12</v>
      </c>
      <c r="F194" s="87"/>
      <c r="G194" s="87"/>
      <c r="H194" s="101"/>
      <c r="I194" s="87"/>
      <c r="J194" s="87"/>
      <c r="K194" s="87"/>
      <c r="L194" s="87"/>
      <c r="M194" s="87"/>
      <c r="N194" s="87"/>
      <c r="O194" s="396"/>
    </row>
    <row r="195" spans="1:15" ht="31.5" customHeight="1">
      <c r="A195" s="290"/>
      <c r="B195" s="297"/>
      <c r="C195" s="297"/>
      <c r="D195" s="297"/>
      <c r="E195" s="30" t="s">
        <v>13</v>
      </c>
      <c r="F195" s="84"/>
      <c r="G195" s="96"/>
      <c r="H195" s="91"/>
      <c r="I195" s="96"/>
      <c r="J195" s="91"/>
      <c r="K195" s="96"/>
      <c r="L195" s="91"/>
      <c r="M195" s="96"/>
      <c r="N195" s="91"/>
      <c r="O195" s="396"/>
    </row>
    <row r="196" spans="1:15" ht="24.75" customHeight="1">
      <c r="A196" s="290"/>
      <c r="B196" s="297"/>
      <c r="C196" s="297"/>
      <c r="D196" s="297"/>
      <c r="E196" s="43" t="s">
        <v>14</v>
      </c>
      <c r="F196" s="84"/>
      <c r="G196" s="90"/>
      <c r="H196" s="91"/>
      <c r="I196" s="90"/>
      <c r="J196" s="91"/>
      <c r="K196" s="90"/>
      <c r="L196" s="91"/>
      <c r="M196" s="90"/>
      <c r="N196" s="91"/>
      <c r="O196" s="396"/>
    </row>
    <row r="197" spans="1:15" ht="24.75" customHeight="1">
      <c r="A197" s="290"/>
      <c r="B197" s="297"/>
      <c r="C197" s="297"/>
      <c r="D197" s="297"/>
      <c r="E197" s="43" t="s">
        <v>15</v>
      </c>
      <c r="F197" s="84"/>
      <c r="G197" s="90"/>
      <c r="H197" s="91"/>
      <c r="I197" s="90"/>
      <c r="J197" s="91"/>
      <c r="K197" s="90"/>
      <c r="L197" s="91"/>
      <c r="M197" s="90"/>
      <c r="N197" s="91"/>
      <c r="O197" s="396"/>
    </row>
    <row r="198" spans="1:15" ht="19.5" customHeight="1">
      <c r="A198" s="290"/>
      <c r="B198" s="297"/>
      <c r="C198" s="297"/>
      <c r="D198" s="297"/>
      <c r="E198" s="30" t="s">
        <v>16</v>
      </c>
      <c r="F198" s="121">
        <v>85</v>
      </c>
      <c r="G198" s="90">
        <v>0</v>
      </c>
      <c r="H198" s="90">
        <v>0</v>
      </c>
      <c r="I198" s="90">
        <v>0</v>
      </c>
      <c r="J198" s="90">
        <v>0</v>
      </c>
      <c r="K198" s="153"/>
      <c r="L198" s="91"/>
      <c r="M198" s="153"/>
      <c r="N198" s="91"/>
      <c r="O198" s="396"/>
    </row>
    <row r="199" spans="1:15" ht="25.5" customHeight="1">
      <c r="A199" s="291"/>
      <c r="B199" s="298"/>
      <c r="C199" s="298"/>
      <c r="D199" s="298"/>
      <c r="E199" s="22" t="s">
        <v>17</v>
      </c>
      <c r="F199" s="121"/>
      <c r="G199" s="90"/>
      <c r="H199" s="99"/>
      <c r="I199" s="90"/>
      <c r="J199" s="99"/>
      <c r="K199" s="153"/>
      <c r="L199" s="99"/>
      <c r="M199" s="153"/>
      <c r="N199" s="99"/>
      <c r="O199" s="191"/>
    </row>
    <row r="200" spans="1:15" ht="22.5" customHeight="1">
      <c r="A200" s="321"/>
      <c r="B200" s="287"/>
      <c r="C200" s="287"/>
      <c r="D200" s="287"/>
      <c r="E200" s="287"/>
      <c r="F200" s="287"/>
      <c r="G200" s="287"/>
      <c r="H200" s="287"/>
      <c r="I200" s="287"/>
      <c r="J200" s="287"/>
      <c r="K200" s="287"/>
      <c r="L200" s="287"/>
      <c r="M200" s="287"/>
      <c r="N200" s="287"/>
      <c r="O200" s="379"/>
    </row>
    <row r="201" spans="1:15" ht="21.75" customHeight="1">
      <c r="A201" s="289" t="s">
        <v>120</v>
      </c>
      <c r="B201" s="296" t="s">
        <v>85</v>
      </c>
      <c r="C201" s="296" t="s">
        <v>161</v>
      </c>
      <c r="D201" s="296"/>
      <c r="E201" s="40" t="s">
        <v>11</v>
      </c>
      <c r="F201" s="65">
        <f>F206</f>
        <v>80.01</v>
      </c>
      <c r="G201" s="65">
        <f>G206</f>
        <v>0</v>
      </c>
      <c r="H201" s="65">
        <f>H206</f>
        <v>0</v>
      </c>
      <c r="I201" s="65">
        <f>I206</f>
        <v>0</v>
      </c>
      <c r="J201" s="65">
        <f>J206</f>
        <v>0</v>
      </c>
      <c r="K201" s="119"/>
      <c r="L201" s="119"/>
      <c r="M201" s="119"/>
      <c r="N201" s="119"/>
      <c r="O201" s="334" t="s">
        <v>279</v>
      </c>
    </row>
    <row r="202" spans="1:15" ht="15" customHeight="1">
      <c r="A202" s="290"/>
      <c r="B202" s="297"/>
      <c r="C202" s="297"/>
      <c r="D202" s="297"/>
      <c r="E202" s="27" t="s">
        <v>12</v>
      </c>
      <c r="F202" s="87"/>
      <c r="G202" s="87"/>
      <c r="H202" s="101"/>
      <c r="I202" s="87"/>
      <c r="J202" s="87"/>
      <c r="K202" s="87"/>
      <c r="L202" s="87"/>
      <c r="M202" s="87"/>
      <c r="N202" s="87"/>
      <c r="O202" s="335"/>
    </row>
    <row r="203" spans="1:15" ht="31.5" customHeight="1">
      <c r="A203" s="290"/>
      <c r="B203" s="297"/>
      <c r="C203" s="297"/>
      <c r="D203" s="297"/>
      <c r="E203" s="30" t="s">
        <v>13</v>
      </c>
      <c r="F203" s="84"/>
      <c r="G203" s="96"/>
      <c r="H203" s="91"/>
      <c r="I203" s="96"/>
      <c r="J203" s="91"/>
      <c r="K203" s="96"/>
      <c r="L203" s="91"/>
      <c r="M203" s="96"/>
      <c r="N203" s="91"/>
      <c r="O203" s="335"/>
    </row>
    <row r="204" spans="1:15" ht="24.75" customHeight="1">
      <c r="A204" s="290"/>
      <c r="B204" s="297"/>
      <c r="C204" s="297"/>
      <c r="D204" s="297"/>
      <c r="E204" s="43" t="s">
        <v>14</v>
      </c>
      <c r="F204" s="84"/>
      <c r="G204" s="90"/>
      <c r="H204" s="91"/>
      <c r="I204" s="90"/>
      <c r="J204" s="91"/>
      <c r="K204" s="90"/>
      <c r="L204" s="91"/>
      <c r="M204" s="90"/>
      <c r="N204" s="91"/>
      <c r="O204" s="335"/>
    </row>
    <row r="205" spans="1:15" ht="24.75" customHeight="1">
      <c r="A205" s="290"/>
      <c r="B205" s="297"/>
      <c r="C205" s="297"/>
      <c r="D205" s="297"/>
      <c r="E205" s="43" t="s">
        <v>15</v>
      </c>
      <c r="F205" s="84"/>
      <c r="G205" s="90"/>
      <c r="H205" s="91"/>
      <c r="I205" s="90"/>
      <c r="J205" s="91"/>
      <c r="K205" s="90"/>
      <c r="L205" s="91"/>
      <c r="M205" s="90"/>
      <c r="N205" s="91"/>
      <c r="O205" s="335"/>
    </row>
    <row r="206" spans="1:15" ht="19.5" customHeight="1">
      <c r="A206" s="290"/>
      <c r="B206" s="297"/>
      <c r="C206" s="297"/>
      <c r="D206" s="297"/>
      <c r="E206" s="30" t="s">
        <v>16</v>
      </c>
      <c r="F206" s="121">
        <v>80.01</v>
      </c>
      <c r="G206" s="90">
        <v>0</v>
      </c>
      <c r="H206" s="90">
        <v>0</v>
      </c>
      <c r="I206" s="90">
        <v>0</v>
      </c>
      <c r="J206" s="90">
        <v>0</v>
      </c>
      <c r="K206" s="153"/>
      <c r="L206" s="91"/>
      <c r="M206" s="153"/>
      <c r="N206" s="91"/>
      <c r="O206" s="335"/>
    </row>
    <row r="207" spans="1:15" ht="25.5" customHeight="1">
      <c r="A207" s="291"/>
      <c r="B207" s="298"/>
      <c r="C207" s="298"/>
      <c r="D207" s="298"/>
      <c r="E207" s="22" t="s">
        <v>17</v>
      </c>
      <c r="F207" s="121"/>
      <c r="G207" s="90"/>
      <c r="H207" s="99"/>
      <c r="I207" s="90"/>
      <c r="J207" s="99"/>
      <c r="K207" s="153"/>
      <c r="L207" s="99"/>
      <c r="M207" s="153"/>
      <c r="N207" s="99"/>
      <c r="O207" s="336"/>
    </row>
    <row r="208" spans="1:15" ht="19.5" customHeight="1">
      <c r="A208" s="321"/>
      <c r="B208" s="287"/>
      <c r="C208" s="287"/>
      <c r="D208" s="287"/>
      <c r="E208" s="287"/>
      <c r="F208" s="287"/>
      <c r="G208" s="287"/>
      <c r="H208" s="287"/>
      <c r="I208" s="287"/>
      <c r="J208" s="287"/>
      <c r="K208" s="287"/>
      <c r="L208" s="287"/>
      <c r="M208" s="287"/>
      <c r="N208" s="287"/>
      <c r="O208" s="379"/>
    </row>
    <row r="209" spans="1:15" ht="22.5" customHeight="1" hidden="1">
      <c r="A209" s="324" t="s">
        <v>121</v>
      </c>
      <c r="B209" s="294" t="s">
        <v>87</v>
      </c>
      <c r="C209" s="294" t="s">
        <v>86</v>
      </c>
      <c r="D209" s="294" t="s">
        <v>80</v>
      </c>
      <c r="E209" s="40" t="s">
        <v>11</v>
      </c>
      <c r="F209" s="65">
        <f>SUM(F211:F215)</f>
        <v>0</v>
      </c>
      <c r="G209" s="65"/>
      <c r="H209" s="95"/>
      <c r="I209" s="94"/>
      <c r="J209" s="94"/>
      <c r="K209" s="94"/>
      <c r="L209" s="94"/>
      <c r="M209" s="94"/>
      <c r="N209" s="94"/>
      <c r="O209" s="383"/>
    </row>
    <row r="210" spans="1:15" ht="22.5" customHeight="1" hidden="1">
      <c r="A210" s="324"/>
      <c r="B210" s="294"/>
      <c r="C210" s="294"/>
      <c r="D210" s="294"/>
      <c r="E210" s="27" t="s">
        <v>12</v>
      </c>
      <c r="F210" s="87"/>
      <c r="G210" s="87"/>
      <c r="H210" s="101"/>
      <c r="I210" s="87"/>
      <c r="J210" s="87"/>
      <c r="K210" s="28"/>
      <c r="L210" s="28"/>
      <c r="M210" s="28"/>
      <c r="N210" s="28"/>
      <c r="O210" s="383"/>
    </row>
    <row r="211" spans="1:15" ht="22.5" customHeight="1" hidden="1">
      <c r="A211" s="324"/>
      <c r="B211" s="294"/>
      <c r="C211" s="294"/>
      <c r="D211" s="294"/>
      <c r="E211" s="30" t="s">
        <v>13</v>
      </c>
      <c r="F211" s="84"/>
      <c r="G211" s="96"/>
      <c r="H211" s="91"/>
      <c r="I211" s="96"/>
      <c r="J211" s="91"/>
      <c r="K211" s="33"/>
      <c r="L211" s="32"/>
      <c r="M211" s="33"/>
      <c r="N211" s="32"/>
      <c r="O211" s="383"/>
    </row>
    <row r="212" spans="1:16" ht="22.5" customHeight="1" hidden="1">
      <c r="A212" s="324"/>
      <c r="B212" s="294"/>
      <c r="C212" s="294"/>
      <c r="D212" s="294"/>
      <c r="E212" s="43" t="s">
        <v>14</v>
      </c>
      <c r="F212" s="84"/>
      <c r="G212" s="90"/>
      <c r="H212" s="91"/>
      <c r="I212" s="90"/>
      <c r="J212" s="91"/>
      <c r="K212" s="37"/>
      <c r="L212" s="32"/>
      <c r="M212" s="37"/>
      <c r="N212" s="32"/>
      <c r="O212" s="383"/>
      <c r="P212" s="52"/>
    </row>
    <row r="213" spans="1:16" ht="22.5" customHeight="1" hidden="1">
      <c r="A213" s="324"/>
      <c r="B213" s="294"/>
      <c r="C213" s="294"/>
      <c r="D213" s="294"/>
      <c r="E213" s="154" t="s">
        <v>15</v>
      </c>
      <c r="F213" s="84"/>
      <c r="G213" s="90"/>
      <c r="H213" s="91"/>
      <c r="I213" s="90"/>
      <c r="J213" s="91"/>
      <c r="K213" s="37"/>
      <c r="L213" s="32"/>
      <c r="M213" s="37"/>
      <c r="N213" s="32"/>
      <c r="O213" s="383"/>
      <c r="P213" s="52"/>
    </row>
    <row r="214" spans="1:15" ht="22.5" customHeight="1" hidden="1">
      <c r="A214" s="324"/>
      <c r="B214" s="294"/>
      <c r="C214" s="294"/>
      <c r="D214" s="294"/>
      <c r="E214" s="30" t="s">
        <v>16</v>
      </c>
      <c r="F214" s="121"/>
      <c r="G214" s="90"/>
      <c r="H214" s="99"/>
      <c r="I214" s="90"/>
      <c r="J214" s="91"/>
      <c r="K214" s="90"/>
      <c r="L214" s="91"/>
      <c r="M214" s="90"/>
      <c r="N214" s="91"/>
      <c r="O214" s="383"/>
    </row>
    <row r="215" spans="1:15" ht="22.5" customHeight="1" hidden="1">
      <c r="A215" s="324"/>
      <c r="B215" s="294"/>
      <c r="C215" s="294"/>
      <c r="D215" s="294"/>
      <c r="E215" s="43" t="s">
        <v>17</v>
      </c>
      <c r="F215" s="16"/>
      <c r="G215" s="37"/>
      <c r="H215" s="32"/>
      <c r="I215" s="37"/>
      <c r="J215" s="32"/>
      <c r="K215" s="37"/>
      <c r="L215" s="32"/>
      <c r="M215" s="37"/>
      <c r="N215" s="32"/>
      <c r="O215" s="383"/>
    </row>
    <row r="216" spans="1:15" ht="22.5" customHeight="1" hidden="1">
      <c r="A216" s="286" t="s">
        <v>90</v>
      </c>
      <c r="B216" s="340"/>
      <c r="C216" s="340"/>
      <c r="D216" s="340"/>
      <c r="E216" s="340"/>
      <c r="F216" s="340"/>
      <c r="G216" s="340"/>
      <c r="H216" s="340"/>
      <c r="I216" s="340"/>
      <c r="J216" s="340"/>
      <c r="K216" s="340"/>
      <c r="L216" s="340"/>
      <c r="M216" s="340"/>
      <c r="N216" s="340"/>
      <c r="O216" s="340"/>
    </row>
    <row r="217" spans="1:15" ht="19.5" customHeight="1">
      <c r="A217" s="324" t="s">
        <v>130</v>
      </c>
      <c r="B217" s="294" t="s">
        <v>131</v>
      </c>
      <c r="C217" s="294" t="s">
        <v>233</v>
      </c>
      <c r="D217" s="294" t="s">
        <v>234</v>
      </c>
      <c r="E217" s="40" t="s">
        <v>11</v>
      </c>
      <c r="F217" s="135">
        <f>SUM(F219:F223)</f>
        <v>60</v>
      </c>
      <c r="G217" s="135">
        <f>SUM(G219:G223)</f>
        <v>21.76</v>
      </c>
      <c r="H217" s="136">
        <f>G217/F217%</f>
        <v>36.26666666666667</v>
      </c>
      <c r="I217" s="146">
        <f>I222</f>
        <v>21.76</v>
      </c>
      <c r="J217" s="137">
        <f>J222</f>
        <v>36.26666666666667</v>
      </c>
      <c r="K217" s="24"/>
      <c r="L217" s="24"/>
      <c r="M217" s="24"/>
      <c r="N217" s="94"/>
      <c r="O217" s="376" t="s">
        <v>232</v>
      </c>
    </row>
    <row r="218" spans="1:15" ht="15">
      <c r="A218" s="324"/>
      <c r="B218" s="294"/>
      <c r="C218" s="294"/>
      <c r="D218" s="294"/>
      <c r="E218" s="27" t="s">
        <v>12</v>
      </c>
      <c r="F218" s="138"/>
      <c r="G218" s="138"/>
      <c r="H218" s="139"/>
      <c r="I218" s="138"/>
      <c r="J218" s="138"/>
      <c r="K218" s="28"/>
      <c r="L218" s="28"/>
      <c r="M218" s="28"/>
      <c r="N218" s="28"/>
      <c r="O218" s="377"/>
    </row>
    <row r="219" spans="1:15" ht="18" customHeight="1">
      <c r="A219" s="324"/>
      <c r="B219" s="294"/>
      <c r="C219" s="294"/>
      <c r="D219" s="294"/>
      <c r="E219" s="30" t="s">
        <v>13</v>
      </c>
      <c r="F219" s="140"/>
      <c r="G219" s="141"/>
      <c r="H219" s="142"/>
      <c r="I219" s="141"/>
      <c r="J219" s="142"/>
      <c r="K219" s="33"/>
      <c r="L219" s="32"/>
      <c r="M219" s="33"/>
      <c r="N219" s="32"/>
      <c r="O219" s="377"/>
    </row>
    <row r="220" spans="1:15" ht="38.25">
      <c r="A220" s="324"/>
      <c r="B220" s="294"/>
      <c r="C220" s="294"/>
      <c r="D220" s="294"/>
      <c r="E220" s="43" t="s">
        <v>14</v>
      </c>
      <c r="F220" s="140"/>
      <c r="G220" s="143"/>
      <c r="H220" s="142"/>
      <c r="I220" s="143"/>
      <c r="J220" s="142"/>
      <c r="K220" s="37"/>
      <c r="L220" s="32"/>
      <c r="M220" s="37"/>
      <c r="N220" s="32"/>
      <c r="O220" s="377"/>
    </row>
    <row r="221" spans="1:15" ht="30" customHeight="1">
      <c r="A221" s="324"/>
      <c r="B221" s="294"/>
      <c r="C221" s="294"/>
      <c r="D221" s="294"/>
      <c r="E221" s="154" t="s">
        <v>15</v>
      </c>
      <c r="F221" s="140"/>
      <c r="G221" s="143"/>
      <c r="H221" s="142"/>
      <c r="I221" s="143"/>
      <c r="J221" s="142"/>
      <c r="K221" s="37"/>
      <c r="L221" s="32"/>
      <c r="M221" s="37"/>
      <c r="N221" s="32"/>
      <c r="O221" s="377"/>
    </row>
    <row r="222" spans="1:15" ht="15">
      <c r="A222" s="324"/>
      <c r="B222" s="294"/>
      <c r="C222" s="294"/>
      <c r="D222" s="294"/>
      <c r="E222" s="30" t="s">
        <v>16</v>
      </c>
      <c r="F222" s="144">
        <v>60</v>
      </c>
      <c r="G222" s="220">
        <v>21.76</v>
      </c>
      <c r="H222" s="145">
        <f>G222/F222%</f>
        <v>36.26666666666667</v>
      </c>
      <c r="I222" s="220">
        <v>21.76</v>
      </c>
      <c r="J222" s="142">
        <f>I222/F222%</f>
        <v>36.26666666666667</v>
      </c>
      <c r="K222" s="143"/>
      <c r="L222" s="142"/>
      <c r="M222" s="143"/>
      <c r="N222" s="142"/>
      <c r="O222" s="377"/>
    </row>
    <row r="223" spans="1:15" ht="25.5">
      <c r="A223" s="289"/>
      <c r="B223" s="296"/>
      <c r="C223" s="296"/>
      <c r="D223" s="296"/>
      <c r="E223" s="23" t="s">
        <v>17</v>
      </c>
      <c r="F223" s="146"/>
      <c r="G223" s="147"/>
      <c r="H223" s="148"/>
      <c r="I223" s="147"/>
      <c r="J223" s="148"/>
      <c r="K223" s="34"/>
      <c r="L223" s="35"/>
      <c r="M223" s="34"/>
      <c r="N223" s="35"/>
      <c r="O223" s="378"/>
    </row>
    <row r="224" spans="1:15" ht="17.25" customHeight="1">
      <c r="A224" s="375" t="s">
        <v>188</v>
      </c>
      <c r="B224" s="375"/>
      <c r="C224" s="375"/>
      <c r="D224" s="375"/>
      <c r="E224" s="375"/>
      <c r="F224" s="375"/>
      <c r="G224" s="375"/>
      <c r="H224" s="375"/>
      <c r="I224" s="375"/>
      <c r="J224" s="375"/>
      <c r="K224" s="375"/>
      <c r="L224" s="375"/>
      <c r="M224" s="375"/>
      <c r="N224" s="375"/>
      <c r="O224" s="375"/>
    </row>
    <row r="225" spans="1:15" ht="15" hidden="1">
      <c r="A225" s="324" t="s">
        <v>169</v>
      </c>
      <c r="B225" s="294" t="s">
        <v>144</v>
      </c>
      <c r="C225" s="294" t="s">
        <v>56</v>
      </c>
      <c r="D225" s="294" t="s">
        <v>145</v>
      </c>
      <c r="E225" s="40" t="s">
        <v>11</v>
      </c>
      <c r="F225" s="135"/>
      <c r="G225" s="135">
        <f>SUM(G227:G231)</f>
        <v>0</v>
      </c>
      <c r="H225" s="136" t="e">
        <f>G225/F225%</f>
        <v>#DIV/0!</v>
      </c>
      <c r="I225" s="137">
        <f aca="true" t="shared" si="12" ref="I225:N225">I230</f>
        <v>0</v>
      </c>
      <c r="J225" s="137">
        <f t="shared" si="12"/>
        <v>0</v>
      </c>
      <c r="K225" s="24">
        <f t="shared" si="12"/>
        <v>0</v>
      </c>
      <c r="L225" s="24">
        <f t="shared" si="12"/>
        <v>0</v>
      </c>
      <c r="M225" s="24">
        <f t="shared" si="12"/>
        <v>0</v>
      </c>
      <c r="N225" s="24">
        <f t="shared" si="12"/>
        <v>0</v>
      </c>
      <c r="O225" s="356"/>
    </row>
    <row r="226" spans="1:15" ht="15" hidden="1">
      <c r="A226" s="324"/>
      <c r="B226" s="294"/>
      <c r="C226" s="294"/>
      <c r="D226" s="294"/>
      <c r="E226" s="27" t="s">
        <v>12</v>
      </c>
      <c r="F226" s="138"/>
      <c r="G226" s="138"/>
      <c r="H226" s="139"/>
      <c r="I226" s="138"/>
      <c r="J226" s="138"/>
      <c r="K226" s="28"/>
      <c r="L226" s="28"/>
      <c r="M226" s="28"/>
      <c r="N226" s="28"/>
      <c r="O226" s="356"/>
    </row>
    <row r="227" spans="1:15" ht="18" customHeight="1" hidden="1">
      <c r="A227" s="324"/>
      <c r="B227" s="294"/>
      <c r="C227" s="294"/>
      <c r="D227" s="294"/>
      <c r="E227" s="30" t="s">
        <v>13</v>
      </c>
      <c r="F227" s="140"/>
      <c r="G227" s="141"/>
      <c r="H227" s="142"/>
      <c r="I227" s="141"/>
      <c r="J227" s="142"/>
      <c r="K227" s="33"/>
      <c r="L227" s="32"/>
      <c r="M227" s="33"/>
      <c r="N227" s="32"/>
      <c r="O227" s="356"/>
    </row>
    <row r="228" spans="1:15" ht="38.25" hidden="1">
      <c r="A228" s="324"/>
      <c r="B228" s="294"/>
      <c r="C228" s="294"/>
      <c r="D228" s="294"/>
      <c r="E228" s="43" t="s">
        <v>14</v>
      </c>
      <c r="F228" s="140"/>
      <c r="G228" s="143"/>
      <c r="H228" s="142"/>
      <c r="I228" s="143"/>
      <c r="J228" s="142"/>
      <c r="K228" s="37"/>
      <c r="L228" s="32"/>
      <c r="M228" s="37"/>
      <c r="N228" s="32"/>
      <c r="O228" s="356"/>
    </row>
    <row r="229" spans="1:15" ht="30" customHeight="1" hidden="1">
      <c r="A229" s="324"/>
      <c r="B229" s="294"/>
      <c r="C229" s="294"/>
      <c r="D229" s="294"/>
      <c r="E229" s="154" t="s">
        <v>15</v>
      </c>
      <c r="F229" s="140"/>
      <c r="G229" s="143"/>
      <c r="H229" s="142"/>
      <c r="I229" s="143"/>
      <c r="J229" s="142"/>
      <c r="K229" s="37"/>
      <c r="L229" s="32"/>
      <c r="M229" s="37"/>
      <c r="N229" s="32"/>
      <c r="O229" s="356"/>
    </row>
    <row r="230" spans="1:15" ht="15" hidden="1">
      <c r="A230" s="324"/>
      <c r="B230" s="294"/>
      <c r="C230" s="294"/>
      <c r="D230" s="294"/>
      <c r="E230" s="30" t="s">
        <v>16</v>
      </c>
      <c r="F230" s="144"/>
      <c r="G230" s="143"/>
      <c r="H230" s="145"/>
      <c r="I230" s="143"/>
      <c r="J230" s="142"/>
      <c r="K230" s="143"/>
      <c r="L230" s="142"/>
      <c r="M230" s="143"/>
      <c r="N230" s="142"/>
      <c r="O230" s="356"/>
    </row>
    <row r="231" spans="1:15" ht="25.5" hidden="1">
      <c r="A231" s="289"/>
      <c r="B231" s="296"/>
      <c r="C231" s="296"/>
      <c r="D231" s="296"/>
      <c r="E231" s="23" t="s">
        <v>17</v>
      </c>
      <c r="F231" s="146"/>
      <c r="G231" s="147"/>
      <c r="H231" s="148"/>
      <c r="I231" s="147"/>
      <c r="J231" s="148"/>
      <c r="K231" s="34"/>
      <c r="L231" s="35"/>
      <c r="M231" s="34"/>
      <c r="N231" s="35"/>
      <c r="O231" s="357"/>
    </row>
    <row r="232" spans="1:15" ht="15">
      <c r="A232" s="324" t="s">
        <v>181</v>
      </c>
      <c r="B232" s="296" t="s">
        <v>238</v>
      </c>
      <c r="C232" s="296" t="s">
        <v>239</v>
      </c>
      <c r="D232" s="296" t="s">
        <v>184</v>
      </c>
      <c r="E232" s="211" t="s">
        <v>11</v>
      </c>
      <c r="F232" s="140">
        <f>F237</f>
        <v>438.4</v>
      </c>
      <c r="G232" s="140">
        <f>G237</f>
        <v>0</v>
      </c>
      <c r="H232" s="140">
        <f>H237</f>
        <v>0</v>
      </c>
      <c r="I232" s="140">
        <f>I237</f>
        <v>0</v>
      </c>
      <c r="J232" s="140">
        <f>J237</f>
        <v>0</v>
      </c>
      <c r="K232" s="37"/>
      <c r="L232" s="216"/>
      <c r="M232" s="37"/>
      <c r="N232" s="216"/>
      <c r="O232" s="325" t="s">
        <v>249</v>
      </c>
    </row>
    <row r="233" spans="1:15" ht="15">
      <c r="A233" s="324"/>
      <c r="B233" s="297"/>
      <c r="C233" s="297"/>
      <c r="D233" s="297"/>
      <c r="E233" s="27" t="s">
        <v>12</v>
      </c>
      <c r="F233" s="140"/>
      <c r="G233" s="143"/>
      <c r="H233" s="145"/>
      <c r="I233" s="143"/>
      <c r="J233" s="145"/>
      <c r="K233" s="37"/>
      <c r="L233" s="216"/>
      <c r="M233" s="37"/>
      <c r="N233" s="216"/>
      <c r="O233" s="326"/>
    </row>
    <row r="234" spans="1:15" ht="25.5">
      <c r="A234" s="324"/>
      <c r="B234" s="297"/>
      <c r="C234" s="297"/>
      <c r="D234" s="297"/>
      <c r="E234" s="212" t="s">
        <v>13</v>
      </c>
      <c r="F234" s="140"/>
      <c r="G234" s="143"/>
      <c r="H234" s="145"/>
      <c r="I234" s="143"/>
      <c r="J234" s="145"/>
      <c r="K234" s="37"/>
      <c r="L234" s="216"/>
      <c r="M234" s="37"/>
      <c r="N234" s="216"/>
      <c r="O234" s="326"/>
    </row>
    <row r="235" spans="1:15" ht="38.25">
      <c r="A235" s="324"/>
      <c r="B235" s="297"/>
      <c r="C235" s="297"/>
      <c r="D235" s="297"/>
      <c r="E235" s="213" t="s">
        <v>14</v>
      </c>
      <c r="F235" s="140"/>
      <c r="G235" s="143"/>
      <c r="H235" s="145"/>
      <c r="I235" s="143"/>
      <c r="J235" s="145"/>
      <c r="K235" s="37"/>
      <c r="L235" s="216"/>
      <c r="M235" s="37"/>
      <c r="N235" s="216"/>
      <c r="O235" s="326"/>
    </row>
    <row r="236" spans="1:15" ht="38.25">
      <c r="A236" s="324"/>
      <c r="B236" s="297"/>
      <c r="C236" s="297"/>
      <c r="D236" s="297"/>
      <c r="E236" s="214" t="s">
        <v>15</v>
      </c>
      <c r="F236" s="140"/>
      <c r="G236" s="143"/>
      <c r="H236" s="145"/>
      <c r="I236" s="143"/>
      <c r="J236" s="145"/>
      <c r="K236" s="37"/>
      <c r="L236" s="216"/>
      <c r="M236" s="37"/>
      <c r="N236" s="216"/>
      <c r="O236" s="326"/>
    </row>
    <row r="237" spans="1:15" ht="15">
      <c r="A237" s="324"/>
      <c r="B237" s="297"/>
      <c r="C237" s="297"/>
      <c r="D237" s="297"/>
      <c r="E237" s="212" t="s">
        <v>16</v>
      </c>
      <c r="F237" s="218">
        <v>438.4</v>
      </c>
      <c r="G237" s="143">
        <v>0</v>
      </c>
      <c r="H237" s="145">
        <v>0</v>
      </c>
      <c r="I237" s="143">
        <v>0</v>
      </c>
      <c r="J237" s="145">
        <v>0</v>
      </c>
      <c r="K237" s="37"/>
      <c r="L237" s="216"/>
      <c r="M237" s="37"/>
      <c r="N237" s="216"/>
      <c r="O237" s="326"/>
    </row>
    <row r="238" spans="1:15" ht="25.5">
      <c r="A238" s="289"/>
      <c r="B238" s="298"/>
      <c r="C238" s="298"/>
      <c r="D238" s="298"/>
      <c r="E238" s="215" t="s">
        <v>17</v>
      </c>
      <c r="F238" s="140"/>
      <c r="G238" s="143"/>
      <c r="H238" s="145"/>
      <c r="I238" s="143"/>
      <c r="J238" s="145"/>
      <c r="K238" s="37"/>
      <c r="L238" s="216"/>
      <c r="M238" s="37"/>
      <c r="N238" s="216"/>
      <c r="O238" s="327"/>
    </row>
    <row r="239" spans="1:15" ht="15">
      <c r="A239" s="321" t="s">
        <v>278</v>
      </c>
      <c r="B239" s="287"/>
      <c r="C239" s="287"/>
      <c r="D239" s="287"/>
      <c r="E239" s="287"/>
      <c r="F239" s="287"/>
      <c r="G239" s="287"/>
      <c r="H239" s="287"/>
      <c r="I239" s="287"/>
      <c r="J239" s="287"/>
      <c r="K239" s="287"/>
      <c r="L239" s="287"/>
      <c r="M239" s="287"/>
      <c r="N239" s="288"/>
      <c r="O239" s="238"/>
    </row>
    <row r="240" spans="1:15" ht="15">
      <c r="A240" s="324" t="s">
        <v>182</v>
      </c>
      <c r="B240" s="294" t="s">
        <v>250</v>
      </c>
      <c r="C240" s="296" t="s">
        <v>251</v>
      </c>
      <c r="D240" s="296"/>
      <c r="E240" s="211" t="s">
        <v>11</v>
      </c>
      <c r="F240" s="84">
        <f>F245</f>
        <v>458.34</v>
      </c>
      <c r="G240" s="84">
        <f>G245</f>
        <v>0</v>
      </c>
      <c r="H240" s="84">
        <f>H245</f>
        <v>0</v>
      </c>
      <c r="I240" s="84">
        <f>I245</f>
        <v>0</v>
      </c>
      <c r="J240" s="84">
        <f>J245</f>
        <v>0</v>
      </c>
      <c r="K240" s="90"/>
      <c r="L240" s="99"/>
      <c r="M240" s="90"/>
      <c r="N240" s="99"/>
      <c r="O240" s="325" t="s">
        <v>249</v>
      </c>
    </row>
    <row r="241" spans="1:15" ht="15">
      <c r="A241" s="324"/>
      <c r="B241" s="294"/>
      <c r="C241" s="297"/>
      <c r="D241" s="297"/>
      <c r="E241" s="27" t="s">
        <v>12</v>
      </c>
      <c r="F241" s="84"/>
      <c r="G241" s="90"/>
      <c r="H241" s="99"/>
      <c r="I241" s="90"/>
      <c r="J241" s="99"/>
      <c r="K241" s="90"/>
      <c r="L241" s="99"/>
      <c r="M241" s="90"/>
      <c r="N241" s="99"/>
      <c r="O241" s="326"/>
    </row>
    <row r="242" spans="1:15" ht="17.25" customHeight="1">
      <c r="A242" s="324"/>
      <c r="B242" s="294"/>
      <c r="C242" s="297"/>
      <c r="D242" s="297"/>
      <c r="E242" s="212" t="s">
        <v>13</v>
      </c>
      <c r="F242" s="158"/>
      <c r="G242" s="158"/>
      <c r="H242" s="158"/>
      <c r="I242" s="158"/>
      <c r="J242" s="158"/>
      <c r="K242" s="158"/>
      <c r="L242" s="158"/>
      <c r="M242" s="158"/>
      <c r="N242" s="158"/>
      <c r="O242" s="326"/>
    </row>
    <row r="243" spans="1:15" ht="38.25">
      <c r="A243" s="324"/>
      <c r="B243" s="294"/>
      <c r="C243" s="297"/>
      <c r="D243" s="297"/>
      <c r="E243" s="213" t="s">
        <v>14</v>
      </c>
      <c r="F243" s="194"/>
      <c r="G243" s="194"/>
      <c r="H243" s="194"/>
      <c r="I243" s="245"/>
      <c r="J243" s="245"/>
      <c r="K243" s="194"/>
      <c r="L243" s="194"/>
      <c r="M243" s="194"/>
      <c r="N243" s="194"/>
      <c r="O243" s="326"/>
    </row>
    <row r="244" spans="1:15" ht="38.25">
      <c r="A244" s="324"/>
      <c r="B244" s="294"/>
      <c r="C244" s="297"/>
      <c r="D244" s="297"/>
      <c r="E244" s="214" t="s">
        <v>15</v>
      </c>
      <c r="F244" s="194"/>
      <c r="G244" s="194"/>
      <c r="H244" s="194"/>
      <c r="I244" s="245"/>
      <c r="J244" s="245"/>
      <c r="K244" s="194"/>
      <c r="L244" s="194"/>
      <c r="M244" s="194"/>
      <c r="N244" s="194"/>
      <c r="O244" s="326"/>
    </row>
    <row r="245" spans="1:15" ht="15">
      <c r="A245" s="324"/>
      <c r="B245" s="294"/>
      <c r="C245" s="297"/>
      <c r="D245" s="297"/>
      <c r="E245" s="212" t="s">
        <v>16</v>
      </c>
      <c r="F245" s="219">
        <v>458.34</v>
      </c>
      <c r="G245" s="194">
        <v>0</v>
      </c>
      <c r="H245" s="194">
        <v>0</v>
      </c>
      <c r="I245" s="194">
        <v>0</v>
      </c>
      <c r="J245" s="194">
        <v>0</v>
      </c>
      <c r="K245" s="194"/>
      <c r="L245" s="194"/>
      <c r="M245" s="194"/>
      <c r="N245" s="194"/>
      <c r="O245" s="326"/>
    </row>
    <row r="246" spans="1:15" ht="25.5">
      <c r="A246" s="289"/>
      <c r="B246" s="294"/>
      <c r="C246" s="298"/>
      <c r="D246" s="298"/>
      <c r="E246" s="215" t="s">
        <v>17</v>
      </c>
      <c r="F246" s="194"/>
      <c r="G246" s="194"/>
      <c r="H246" s="194"/>
      <c r="I246" s="245"/>
      <c r="J246" s="245"/>
      <c r="K246" s="194"/>
      <c r="L246" s="194"/>
      <c r="M246" s="194"/>
      <c r="N246" s="194"/>
      <c r="O246" s="327"/>
    </row>
    <row r="247" spans="1:15" ht="15">
      <c r="A247" s="321" t="s">
        <v>266</v>
      </c>
      <c r="B247" s="287"/>
      <c r="C247" s="287"/>
      <c r="D247" s="287"/>
      <c r="E247" s="287"/>
      <c r="F247" s="287"/>
      <c r="G247" s="287"/>
      <c r="H247" s="287"/>
      <c r="I247" s="287"/>
      <c r="J247" s="287"/>
      <c r="K247" s="287"/>
      <c r="L247" s="287"/>
      <c r="M247" s="287"/>
      <c r="N247" s="288"/>
      <c r="O247" s="238"/>
    </row>
    <row r="248" spans="1:15" ht="15" customHeight="1">
      <c r="A248" s="289" t="s">
        <v>134</v>
      </c>
      <c r="B248" s="294" t="s">
        <v>252</v>
      </c>
      <c r="C248" s="296" t="s">
        <v>35</v>
      </c>
      <c r="D248" s="296" t="s">
        <v>35</v>
      </c>
      <c r="E248" s="47" t="s">
        <v>11</v>
      </c>
      <c r="F248" s="65">
        <f>SUM(F250:F254)</f>
        <v>8960.99</v>
      </c>
      <c r="G248" s="65">
        <f>G253</f>
        <v>0</v>
      </c>
      <c r="H248" s="65">
        <f>H253</f>
        <v>0</v>
      </c>
      <c r="I248" s="81">
        <f>I253</f>
        <v>0</v>
      </c>
      <c r="J248" s="81">
        <f>J253</f>
        <v>0</v>
      </c>
      <c r="K248" s="81"/>
      <c r="L248" s="81"/>
      <c r="M248" s="81"/>
      <c r="N248" s="81"/>
      <c r="O248" s="387"/>
    </row>
    <row r="249" spans="1:15" ht="18" customHeight="1">
      <c r="A249" s="292"/>
      <c r="B249" s="295"/>
      <c r="C249" s="297"/>
      <c r="D249" s="297"/>
      <c r="E249" s="18" t="s">
        <v>12</v>
      </c>
      <c r="F249" s="109"/>
      <c r="G249" s="109"/>
      <c r="H249" s="82"/>
      <c r="I249" s="82"/>
      <c r="J249" s="82"/>
      <c r="K249" s="82"/>
      <c r="L249" s="82"/>
      <c r="M249" s="82"/>
      <c r="N249" s="82"/>
      <c r="O249" s="305"/>
    </row>
    <row r="250" spans="1:15" ht="26.25" customHeight="1">
      <c r="A250" s="292"/>
      <c r="B250" s="295"/>
      <c r="C250" s="297"/>
      <c r="D250" s="297"/>
      <c r="E250" s="20" t="s">
        <v>13</v>
      </c>
      <c r="F250" s="103">
        <f>F258</f>
        <v>120</v>
      </c>
      <c r="G250" s="103"/>
      <c r="H250" s="81"/>
      <c r="I250" s="81"/>
      <c r="J250" s="81"/>
      <c r="K250" s="81"/>
      <c r="L250" s="81"/>
      <c r="M250" s="81"/>
      <c r="N250" s="81"/>
      <c r="O250" s="305"/>
    </row>
    <row r="251" spans="1:15" ht="30" customHeight="1">
      <c r="A251" s="292"/>
      <c r="B251" s="295"/>
      <c r="C251" s="297"/>
      <c r="D251" s="297"/>
      <c r="E251" s="21" t="s">
        <v>14</v>
      </c>
      <c r="F251" s="114">
        <f>F259+F267</f>
        <v>4280</v>
      </c>
      <c r="G251" s="114"/>
      <c r="H251" s="114"/>
      <c r="I251" s="114"/>
      <c r="J251" s="114"/>
      <c r="K251" s="81"/>
      <c r="L251" s="81"/>
      <c r="M251" s="81"/>
      <c r="N251" s="81"/>
      <c r="O251" s="305"/>
    </row>
    <row r="252" spans="1:15" ht="28.5" customHeight="1">
      <c r="A252" s="292"/>
      <c r="B252" s="295"/>
      <c r="C252" s="297"/>
      <c r="D252" s="297"/>
      <c r="E252" s="22" t="s">
        <v>15</v>
      </c>
      <c r="F252" s="114">
        <f>F260+F283</f>
        <v>3075</v>
      </c>
      <c r="G252" s="114"/>
      <c r="H252" s="83"/>
      <c r="I252" s="83"/>
      <c r="J252" s="83"/>
      <c r="K252" s="81"/>
      <c r="L252" s="81"/>
      <c r="M252" s="81"/>
      <c r="N252" s="81"/>
      <c r="O252" s="305"/>
    </row>
    <row r="253" spans="1:15" ht="18.75" customHeight="1">
      <c r="A253" s="292"/>
      <c r="B253" s="295"/>
      <c r="C253" s="297"/>
      <c r="D253" s="297"/>
      <c r="E253" s="20" t="s">
        <v>16</v>
      </c>
      <c r="F253" s="116">
        <f>F261+F269+F284</f>
        <v>1485.9899999999998</v>
      </c>
      <c r="G253" s="116">
        <v>0</v>
      </c>
      <c r="H253" s="116">
        <f>G253/F253%</f>
        <v>0</v>
      </c>
      <c r="I253" s="116">
        <f>I417</f>
        <v>0</v>
      </c>
      <c r="J253" s="116">
        <f>I253/F253%</f>
        <v>0</v>
      </c>
      <c r="K253" s="249"/>
      <c r="L253" s="249"/>
      <c r="M253" s="81"/>
      <c r="N253" s="81"/>
      <c r="O253" s="305"/>
    </row>
    <row r="254" spans="1:15" ht="25.5">
      <c r="A254" s="293"/>
      <c r="B254" s="295"/>
      <c r="C254" s="298"/>
      <c r="D254" s="298"/>
      <c r="E254" s="22" t="s">
        <v>17</v>
      </c>
      <c r="F254" s="103"/>
      <c r="G254" s="103"/>
      <c r="H254" s="81"/>
      <c r="I254" s="81"/>
      <c r="J254" s="81"/>
      <c r="K254" s="81"/>
      <c r="L254" s="81"/>
      <c r="M254" s="81"/>
      <c r="N254" s="81"/>
      <c r="O254" s="388"/>
    </row>
    <row r="255" spans="1:15" ht="15">
      <c r="A255" s="321"/>
      <c r="B255" s="287"/>
      <c r="C255" s="287"/>
      <c r="D255" s="287"/>
      <c r="E255" s="287"/>
      <c r="F255" s="287"/>
      <c r="G255" s="287"/>
      <c r="H255" s="287"/>
      <c r="I255" s="287"/>
      <c r="J255" s="287"/>
      <c r="K255" s="287"/>
      <c r="L255" s="287"/>
      <c r="M255" s="287"/>
      <c r="N255" s="287"/>
      <c r="O255" s="288"/>
    </row>
    <row r="256" spans="1:15" ht="15">
      <c r="A256" s="289" t="s">
        <v>187</v>
      </c>
      <c r="B256" s="294" t="s">
        <v>253</v>
      </c>
      <c r="C256" s="296" t="s">
        <v>269</v>
      </c>
      <c r="D256" s="296" t="s">
        <v>270</v>
      </c>
      <c r="E256" s="47" t="s">
        <v>11</v>
      </c>
      <c r="F256" s="65">
        <f>SUM(F258:F262)</f>
        <v>2572.1</v>
      </c>
      <c r="G256" s="65">
        <f>SUM(G258:G262)</f>
        <v>0</v>
      </c>
      <c r="H256" s="111">
        <f>G256/F256%</f>
        <v>0</v>
      </c>
      <c r="I256" s="81">
        <f>SUM(I258:I262)</f>
        <v>0</v>
      </c>
      <c r="J256" s="81">
        <f>SUM(J258:J262)</f>
        <v>0</v>
      </c>
      <c r="K256" s="81"/>
      <c r="L256" s="81"/>
      <c r="M256" s="81"/>
      <c r="N256" s="81"/>
      <c r="O256" s="325" t="s">
        <v>249</v>
      </c>
    </row>
    <row r="257" spans="1:15" ht="18" customHeight="1">
      <c r="A257" s="292"/>
      <c r="B257" s="295"/>
      <c r="C257" s="297"/>
      <c r="D257" s="297"/>
      <c r="E257" s="18" t="s">
        <v>12</v>
      </c>
      <c r="F257" s="109"/>
      <c r="G257" s="109"/>
      <c r="H257" s="82"/>
      <c r="I257" s="82"/>
      <c r="J257" s="82"/>
      <c r="K257" s="82"/>
      <c r="L257" s="82"/>
      <c r="M257" s="82"/>
      <c r="N257" s="82"/>
      <c r="O257" s="326"/>
    </row>
    <row r="258" spans="1:15" ht="27.75" customHeight="1">
      <c r="A258" s="292"/>
      <c r="B258" s="295"/>
      <c r="C258" s="297"/>
      <c r="D258" s="297"/>
      <c r="E258" s="20" t="s">
        <v>13</v>
      </c>
      <c r="F258" s="103">
        <v>120</v>
      </c>
      <c r="G258" s="103"/>
      <c r="H258" s="81"/>
      <c r="I258" s="81"/>
      <c r="J258" s="81"/>
      <c r="K258" s="81"/>
      <c r="L258" s="81"/>
      <c r="M258" s="81"/>
      <c r="N258" s="81"/>
      <c r="O258" s="326"/>
    </row>
    <row r="259" spans="1:15" ht="30" customHeight="1">
      <c r="A259" s="292"/>
      <c r="B259" s="295"/>
      <c r="C259" s="297"/>
      <c r="D259" s="297"/>
      <c r="E259" s="21" t="s">
        <v>14</v>
      </c>
      <c r="F259" s="103">
        <v>780</v>
      </c>
      <c r="G259" s="103"/>
      <c r="H259" s="81"/>
      <c r="I259" s="81"/>
      <c r="J259" s="81"/>
      <c r="K259" s="81"/>
      <c r="L259" s="81"/>
      <c r="M259" s="81"/>
      <c r="N259" s="81"/>
      <c r="O259" s="326"/>
    </row>
    <row r="260" spans="1:15" ht="24.75" customHeight="1">
      <c r="A260" s="292"/>
      <c r="B260" s="295"/>
      <c r="C260" s="297"/>
      <c r="D260" s="297"/>
      <c r="E260" s="22" t="s">
        <v>15</v>
      </c>
      <c r="F260" s="103">
        <v>600</v>
      </c>
      <c r="G260" s="103"/>
      <c r="H260" s="81"/>
      <c r="I260" s="81"/>
      <c r="J260" s="81"/>
      <c r="K260" s="81"/>
      <c r="L260" s="81"/>
      <c r="M260" s="81"/>
      <c r="N260" s="81"/>
      <c r="O260" s="326"/>
    </row>
    <row r="261" spans="1:15" ht="26.25" customHeight="1">
      <c r="A261" s="292"/>
      <c r="B261" s="295"/>
      <c r="C261" s="297"/>
      <c r="D261" s="297"/>
      <c r="E261" s="20" t="s">
        <v>16</v>
      </c>
      <c r="F261" s="208">
        <v>1072.1</v>
      </c>
      <c r="G261" s="103">
        <v>0</v>
      </c>
      <c r="H261" s="111">
        <v>0</v>
      </c>
      <c r="I261" s="81">
        <v>0</v>
      </c>
      <c r="J261" s="81">
        <v>0</v>
      </c>
      <c r="K261" s="83"/>
      <c r="L261" s="83"/>
      <c r="M261" s="83"/>
      <c r="N261" s="83"/>
      <c r="O261" s="326"/>
    </row>
    <row r="262" spans="1:15" ht="26.25" customHeight="1">
      <c r="A262" s="293"/>
      <c r="B262" s="295"/>
      <c r="C262" s="298"/>
      <c r="D262" s="298"/>
      <c r="E262" s="22" t="s">
        <v>17</v>
      </c>
      <c r="F262" s="103"/>
      <c r="G262" s="103"/>
      <c r="H262" s="81"/>
      <c r="I262" s="81"/>
      <c r="J262" s="81"/>
      <c r="K262" s="81"/>
      <c r="L262" s="81"/>
      <c r="M262" s="81"/>
      <c r="N262" s="81"/>
      <c r="O262" s="327"/>
    </row>
    <row r="263" spans="1:15" ht="20.25" customHeight="1">
      <c r="A263" s="328" t="s">
        <v>268</v>
      </c>
      <c r="B263" s="329"/>
      <c r="C263" s="329"/>
      <c r="D263" s="329"/>
      <c r="E263" s="329"/>
      <c r="F263" s="329"/>
      <c r="G263" s="329"/>
      <c r="H263" s="329"/>
      <c r="I263" s="329"/>
      <c r="J263" s="329"/>
      <c r="K263" s="329"/>
      <c r="L263" s="329"/>
      <c r="M263" s="329"/>
      <c r="N263" s="329"/>
      <c r="O263" s="330"/>
    </row>
    <row r="264" spans="1:15" ht="15" customHeight="1">
      <c r="A264" s="289" t="s">
        <v>254</v>
      </c>
      <c r="B264" s="294" t="s">
        <v>255</v>
      </c>
      <c r="C264" s="296" t="s">
        <v>251</v>
      </c>
      <c r="D264" s="306" t="s">
        <v>57</v>
      </c>
      <c r="E264" s="15" t="s">
        <v>11</v>
      </c>
      <c r="F264" s="65">
        <f>SUM(F266:F270)</f>
        <v>3888.89</v>
      </c>
      <c r="G264" s="65">
        <f>SUM(G266:G270)</f>
        <v>0</v>
      </c>
      <c r="H264" s="65">
        <v>0</v>
      </c>
      <c r="I264" s="65">
        <f>SUM(I266:I270)</f>
        <v>0</v>
      </c>
      <c r="J264" s="65">
        <v>0</v>
      </c>
      <c r="K264" s="65"/>
      <c r="L264" s="81"/>
      <c r="M264" s="65"/>
      <c r="N264" s="81"/>
      <c r="O264" s="325" t="s">
        <v>249</v>
      </c>
    </row>
    <row r="265" spans="1:15" ht="18" customHeight="1">
      <c r="A265" s="290"/>
      <c r="B265" s="295"/>
      <c r="C265" s="297"/>
      <c r="D265" s="307"/>
      <c r="E265" s="18" t="s">
        <v>12</v>
      </c>
      <c r="F265" s="109"/>
      <c r="G265" s="109"/>
      <c r="H265" s="82"/>
      <c r="I265" s="82"/>
      <c r="J265" s="82"/>
      <c r="K265" s="82"/>
      <c r="L265" s="82"/>
      <c r="M265" s="82"/>
      <c r="N265" s="82"/>
      <c r="O265" s="326"/>
    </row>
    <row r="266" spans="1:15" ht="25.5" customHeight="1">
      <c r="A266" s="290"/>
      <c r="B266" s="295"/>
      <c r="C266" s="297"/>
      <c r="D266" s="307"/>
      <c r="E266" s="20" t="s">
        <v>13</v>
      </c>
      <c r="F266" s="103"/>
      <c r="G266" s="103"/>
      <c r="H266" s="81"/>
      <c r="I266" s="81"/>
      <c r="J266" s="81"/>
      <c r="K266" s="81"/>
      <c r="L266" s="81"/>
      <c r="M266" s="81"/>
      <c r="N266" s="81"/>
      <c r="O266" s="326"/>
    </row>
    <row r="267" spans="1:15" ht="30.75" customHeight="1">
      <c r="A267" s="290"/>
      <c r="B267" s="295"/>
      <c r="C267" s="297"/>
      <c r="D267" s="307"/>
      <c r="E267" s="21" t="s">
        <v>14</v>
      </c>
      <c r="F267" s="103">
        <v>3500</v>
      </c>
      <c r="G267" s="103"/>
      <c r="H267" s="81"/>
      <c r="I267" s="81"/>
      <c r="J267" s="81"/>
      <c r="K267" s="81"/>
      <c r="L267" s="81"/>
      <c r="M267" s="81"/>
      <c r="N267" s="81"/>
      <c r="O267" s="326"/>
    </row>
    <row r="268" spans="1:15" ht="24" customHeight="1">
      <c r="A268" s="290"/>
      <c r="B268" s="295"/>
      <c r="C268" s="297"/>
      <c r="D268" s="307"/>
      <c r="E268" s="22" t="s">
        <v>15</v>
      </c>
      <c r="F268" s="103"/>
      <c r="G268" s="103"/>
      <c r="H268" s="81"/>
      <c r="I268" s="81"/>
      <c r="J268" s="81"/>
      <c r="K268" s="81"/>
      <c r="L268" s="81"/>
      <c r="M268" s="81"/>
      <c r="N268" s="81"/>
      <c r="O268" s="326"/>
    </row>
    <row r="269" spans="1:15" ht="25.5" customHeight="1">
      <c r="A269" s="290"/>
      <c r="B269" s="295"/>
      <c r="C269" s="297"/>
      <c r="D269" s="307"/>
      <c r="E269" s="20" t="s">
        <v>16</v>
      </c>
      <c r="F269" s="246">
        <v>388.89</v>
      </c>
      <c r="G269" s="103">
        <v>0</v>
      </c>
      <c r="H269" s="111">
        <v>0</v>
      </c>
      <c r="I269" s="81">
        <v>0</v>
      </c>
      <c r="J269" s="81">
        <v>0</v>
      </c>
      <c r="K269" s="81"/>
      <c r="L269" s="81"/>
      <c r="M269" s="81"/>
      <c r="N269" s="81"/>
      <c r="O269" s="326"/>
    </row>
    <row r="270" spans="1:15" ht="15" customHeight="1">
      <c r="A270" s="291"/>
      <c r="B270" s="295"/>
      <c r="C270" s="298"/>
      <c r="D270" s="308"/>
      <c r="E270" s="22" t="s">
        <v>17</v>
      </c>
      <c r="F270" s="103"/>
      <c r="G270" s="103"/>
      <c r="H270" s="81"/>
      <c r="I270" s="81"/>
      <c r="J270" s="81"/>
      <c r="K270" s="81"/>
      <c r="L270" s="81"/>
      <c r="M270" s="81"/>
      <c r="N270" s="81"/>
      <c r="O270" s="327"/>
    </row>
    <row r="271" spans="1:15" ht="15" customHeight="1">
      <c r="A271" s="321"/>
      <c r="B271" s="287"/>
      <c r="C271" s="287"/>
      <c r="D271" s="287"/>
      <c r="E271" s="287"/>
      <c r="F271" s="287"/>
      <c r="G271" s="287"/>
      <c r="H271" s="287"/>
      <c r="I271" s="287"/>
      <c r="J271" s="287"/>
      <c r="K271" s="287"/>
      <c r="L271" s="287"/>
      <c r="M271" s="287"/>
      <c r="N271" s="287"/>
      <c r="O271" s="288"/>
    </row>
    <row r="272" spans="1:15" ht="15.75" customHeight="1" hidden="1">
      <c r="A272" s="289" t="s">
        <v>114</v>
      </c>
      <c r="B272" s="296" t="s">
        <v>81</v>
      </c>
      <c r="C272" s="296" t="s">
        <v>58</v>
      </c>
      <c r="D272" s="306" t="s">
        <v>57</v>
      </c>
      <c r="E272" s="15" t="s">
        <v>11</v>
      </c>
      <c r="F272" s="65">
        <f>SUM(F274:F278)</f>
        <v>0</v>
      </c>
      <c r="G272" s="65"/>
      <c r="H272" s="111"/>
      <c r="I272" s="81"/>
      <c r="J272" s="81"/>
      <c r="K272" s="84"/>
      <c r="L272" s="81"/>
      <c r="M272" s="84"/>
      <c r="N272" s="81"/>
      <c r="O272" s="360"/>
    </row>
    <row r="273" spans="1:15" ht="15.75" customHeight="1" hidden="1">
      <c r="A273" s="290"/>
      <c r="B273" s="297"/>
      <c r="C273" s="297"/>
      <c r="D273" s="307"/>
      <c r="E273" s="18" t="s">
        <v>12</v>
      </c>
      <c r="F273" s="109"/>
      <c r="G273" s="109"/>
      <c r="H273" s="82"/>
      <c r="I273" s="82"/>
      <c r="J273" s="82"/>
      <c r="K273" s="82"/>
      <c r="L273" s="82"/>
      <c r="M273" s="82"/>
      <c r="N273" s="82"/>
      <c r="O273" s="361"/>
    </row>
    <row r="274" spans="1:15" ht="15.75" customHeight="1" hidden="1">
      <c r="A274" s="290"/>
      <c r="B274" s="297"/>
      <c r="C274" s="297"/>
      <c r="D274" s="307"/>
      <c r="E274" s="20" t="s">
        <v>13</v>
      </c>
      <c r="F274" s="103"/>
      <c r="G274" s="103"/>
      <c r="H274" s="81"/>
      <c r="I274" s="81"/>
      <c r="J274" s="81"/>
      <c r="K274" s="81"/>
      <c r="L274" s="81"/>
      <c r="M274" s="81"/>
      <c r="N274" s="81"/>
      <c r="O274" s="361"/>
    </row>
    <row r="275" spans="1:15" ht="15.75" customHeight="1" hidden="1">
      <c r="A275" s="290"/>
      <c r="B275" s="297"/>
      <c r="C275" s="297"/>
      <c r="D275" s="307"/>
      <c r="E275" s="21" t="s">
        <v>14</v>
      </c>
      <c r="F275" s="103"/>
      <c r="G275" s="103"/>
      <c r="H275" s="81"/>
      <c r="I275" s="81"/>
      <c r="J275" s="81"/>
      <c r="K275" s="81"/>
      <c r="L275" s="81"/>
      <c r="M275" s="81"/>
      <c r="N275" s="81"/>
      <c r="O275" s="361"/>
    </row>
    <row r="276" spans="1:15" ht="15.75" customHeight="1" hidden="1">
      <c r="A276" s="290"/>
      <c r="B276" s="297"/>
      <c r="C276" s="297"/>
      <c r="D276" s="307"/>
      <c r="E276" s="22" t="s">
        <v>15</v>
      </c>
      <c r="F276" s="103"/>
      <c r="G276" s="103"/>
      <c r="H276" s="81"/>
      <c r="I276" s="81"/>
      <c r="J276" s="81"/>
      <c r="K276" s="81"/>
      <c r="L276" s="81"/>
      <c r="M276" s="81"/>
      <c r="N276" s="81"/>
      <c r="O276" s="361"/>
    </row>
    <row r="277" spans="1:15" ht="15.75" customHeight="1" hidden="1">
      <c r="A277" s="290"/>
      <c r="B277" s="297"/>
      <c r="C277" s="297"/>
      <c r="D277" s="307"/>
      <c r="E277" s="20" t="s">
        <v>16</v>
      </c>
      <c r="F277" s="110">
        <v>0</v>
      </c>
      <c r="G277" s="103"/>
      <c r="H277" s="111"/>
      <c r="I277" s="81"/>
      <c r="J277" s="81"/>
      <c r="K277" s="84"/>
      <c r="L277" s="81"/>
      <c r="M277" s="84"/>
      <c r="N277" s="81"/>
      <c r="O277" s="361"/>
    </row>
    <row r="278" spans="1:15" ht="15.75" customHeight="1" hidden="1">
      <c r="A278" s="291"/>
      <c r="B278" s="298"/>
      <c r="C278" s="298"/>
      <c r="D278" s="308"/>
      <c r="E278" s="22" t="s">
        <v>17</v>
      </c>
      <c r="F278" s="103"/>
      <c r="G278" s="103"/>
      <c r="H278" s="81"/>
      <c r="I278" s="81"/>
      <c r="J278" s="81"/>
      <c r="K278" s="81"/>
      <c r="L278" s="81"/>
      <c r="M278" s="81"/>
      <c r="N278" s="81"/>
      <c r="O278" s="362"/>
    </row>
    <row r="279" spans="1:15" ht="15.75" customHeight="1">
      <c r="A279" s="289" t="s">
        <v>257</v>
      </c>
      <c r="B279" s="294" t="s">
        <v>256</v>
      </c>
      <c r="C279" s="296" t="s">
        <v>251</v>
      </c>
      <c r="D279" s="296"/>
      <c r="E279" s="47" t="s">
        <v>11</v>
      </c>
      <c r="F279" s="65">
        <f>SUM(F281:F285)</f>
        <v>2500</v>
      </c>
      <c r="G279" s="65">
        <v>0</v>
      </c>
      <c r="H279" s="81">
        <v>0</v>
      </c>
      <c r="I279" s="81">
        <f>I284</f>
        <v>0</v>
      </c>
      <c r="J279" s="81">
        <f>J284</f>
        <v>0</v>
      </c>
      <c r="K279" s="81"/>
      <c r="L279" s="81"/>
      <c r="M279" s="81"/>
      <c r="N279" s="81"/>
      <c r="O279" s="325" t="s">
        <v>249</v>
      </c>
    </row>
    <row r="280" spans="1:15" ht="15" customHeight="1">
      <c r="A280" s="292"/>
      <c r="B280" s="295"/>
      <c r="C280" s="297"/>
      <c r="D280" s="297"/>
      <c r="E280" s="18" t="s">
        <v>12</v>
      </c>
      <c r="F280" s="86"/>
      <c r="G280" s="86"/>
      <c r="H280" s="82"/>
      <c r="I280" s="82"/>
      <c r="J280" s="82"/>
      <c r="K280" s="19"/>
      <c r="L280" s="19"/>
      <c r="M280" s="19"/>
      <c r="N280" s="19"/>
      <c r="O280" s="326"/>
    </row>
    <row r="281" spans="1:15" ht="30" customHeight="1">
      <c r="A281" s="292"/>
      <c r="B281" s="295"/>
      <c r="C281" s="297"/>
      <c r="D281" s="297"/>
      <c r="E281" s="20" t="s">
        <v>13</v>
      </c>
      <c r="F281" s="84"/>
      <c r="G281" s="84"/>
      <c r="H281" s="81"/>
      <c r="I281" s="81"/>
      <c r="J281" s="81"/>
      <c r="K281" s="17"/>
      <c r="L281" s="17"/>
      <c r="M281" s="17"/>
      <c r="N281" s="17"/>
      <c r="O281" s="326"/>
    </row>
    <row r="282" spans="1:15" ht="27.75" customHeight="1">
      <c r="A282" s="292"/>
      <c r="B282" s="295"/>
      <c r="C282" s="297"/>
      <c r="D282" s="297"/>
      <c r="E282" s="21" t="s">
        <v>14</v>
      </c>
      <c r="F282" s="84"/>
      <c r="G282" s="84"/>
      <c r="H282" s="81"/>
      <c r="I282" s="81"/>
      <c r="J282" s="81"/>
      <c r="K282" s="17"/>
      <c r="L282" s="17"/>
      <c r="M282" s="17"/>
      <c r="N282" s="17"/>
      <c r="O282" s="326"/>
    </row>
    <row r="283" spans="1:15" ht="27" customHeight="1">
      <c r="A283" s="292"/>
      <c r="B283" s="295"/>
      <c r="C283" s="297"/>
      <c r="D283" s="297"/>
      <c r="E283" s="49" t="s">
        <v>15</v>
      </c>
      <c r="F283" s="84">
        <v>2475</v>
      </c>
      <c r="G283" s="84"/>
      <c r="H283" s="81"/>
      <c r="I283" s="81"/>
      <c r="J283" s="81"/>
      <c r="K283" s="17"/>
      <c r="L283" s="17"/>
      <c r="M283" s="17"/>
      <c r="N283" s="17"/>
      <c r="O283" s="326"/>
    </row>
    <row r="284" spans="1:15" ht="22.5" customHeight="1">
      <c r="A284" s="292"/>
      <c r="B284" s="295"/>
      <c r="C284" s="297"/>
      <c r="D284" s="297"/>
      <c r="E284" s="20" t="s">
        <v>16</v>
      </c>
      <c r="F284" s="244">
        <v>25</v>
      </c>
      <c r="G284" s="85">
        <v>0</v>
      </c>
      <c r="H284" s="83">
        <v>0</v>
      </c>
      <c r="I284" s="83">
        <v>0</v>
      </c>
      <c r="J284" s="83">
        <f>I284/F284%</f>
        <v>0</v>
      </c>
      <c r="K284" s="83"/>
      <c r="L284" s="83"/>
      <c r="M284" s="83"/>
      <c r="N284" s="83"/>
      <c r="O284" s="326"/>
    </row>
    <row r="285" spans="1:15" ht="27" customHeight="1">
      <c r="A285" s="293"/>
      <c r="B285" s="295"/>
      <c r="C285" s="298"/>
      <c r="D285" s="298"/>
      <c r="E285" s="22" t="s">
        <v>17</v>
      </c>
      <c r="F285" s="84"/>
      <c r="G285" s="84"/>
      <c r="H285" s="81"/>
      <c r="I285" s="81"/>
      <c r="J285" s="81"/>
      <c r="K285" s="17"/>
      <c r="L285" s="17"/>
      <c r="M285" s="17"/>
      <c r="N285" s="17"/>
      <c r="O285" s="327"/>
    </row>
    <row r="286" spans="1:15" ht="21" customHeight="1">
      <c r="A286" s="324"/>
      <c r="B286" s="324"/>
      <c r="C286" s="324"/>
      <c r="D286" s="324"/>
      <c r="E286" s="324"/>
      <c r="F286" s="324"/>
      <c r="G286" s="324"/>
      <c r="H286" s="324"/>
      <c r="I286" s="324"/>
      <c r="J286" s="324"/>
      <c r="K286" s="324"/>
      <c r="L286" s="324"/>
      <c r="M286" s="324"/>
      <c r="N286" s="324"/>
      <c r="O286" s="243"/>
    </row>
    <row r="287" spans="1:15" ht="15">
      <c r="A287" s="344" t="s">
        <v>32</v>
      </c>
      <c r="B287" s="345"/>
      <c r="C287" s="345"/>
      <c r="D287" s="346"/>
      <c r="E287" s="46" t="s">
        <v>44</v>
      </c>
      <c r="F287" s="120">
        <f>SUM(F289:F293)</f>
        <v>8960.99</v>
      </c>
      <c r="G287" s="120">
        <f>SUM(G289:G293)</f>
        <v>0</v>
      </c>
      <c r="H287" s="149">
        <f>G287/F287%</f>
        <v>0</v>
      </c>
      <c r="I287" s="150">
        <f>SUM(I289:I293)</f>
        <v>0</v>
      </c>
      <c r="J287" s="150">
        <f>J292</f>
        <v>0</v>
      </c>
      <c r="K287" s="96"/>
      <c r="L287" s="96"/>
      <c r="M287" s="96"/>
      <c r="N287" s="96"/>
      <c r="O287" s="380"/>
    </row>
    <row r="288" spans="1:15" ht="19.5" customHeight="1">
      <c r="A288" s="344"/>
      <c r="B288" s="345"/>
      <c r="C288" s="345"/>
      <c r="D288" s="346"/>
      <c r="E288" s="27" t="s">
        <v>12</v>
      </c>
      <c r="F288" s="250"/>
      <c r="G288" s="250"/>
      <c r="H288" s="251"/>
      <c r="I288" s="252"/>
      <c r="J288" s="252"/>
      <c r="K288" s="96"/>
      <c r="L288" s="96"/>
      <c r="M288" s="96"/>
      <c r="N288" s="96"/>
      <c r="O288" s="381"/>
    </row>
    <row r="289" spans="1:15" ht="15" customHeight="1">
      <c r="A289" s="344"/>
      <c r="B289" s="345"/>
      <c r="C289" s="345"/>
      <c r="D289" s="346"/>
      <c r="E289" s="30" t="s">
        <v>13</v>
      </c>
      <c r="F289" s="84">
        <f>F250</f>
        <v>120</v>
      </c>
      <c r="G289" s="81">
        <v>0</v>
      </c>
      <c r="H289" s="81">
        <v>0</v>
      </c>
      <c r="I289" s="81">
        <v>0</v>
      </c>
      <c r="J289" s="81">
        <v>0</v>
      </c>
      <c r="K289" s="96"/>
      <c r="L289" s="96"/>
      <c r="M289" s="96"/>
      <c r="N289" s="96"/>
      <c r="O289" s="381"/>
    </row>
    <row r="290" spans="1:15" ht="38.25">
      <c r="A290" s="344"/>
      <c r="B290" s="345"/>
      <c r="C290" s="345"/>
      <c r="D290" s="346"/>
      <c r="E290" s="23" t="s">
        <v>14</v>
      </c>
      <c r="F290" s="84">
        <f>F251</f>
        <v>4280</v>
      </c>
      <c r="G290" s="81">
        <v>0</v>
      </c>
      <c r="H290" s="81">
        <v>0</v>
      </c>
      <c r="I290" s="81">
        <v>0</v>
      </c>
      <c r="J290" s="81">
        <v>0</v>
      </c>
      <c r="K290" s="96"/>
      <c r="L290" s="96"/>
      <c r="M290" s="96"/>
      <c r="N290" s="96"/>
      <c r="O290" s="381"/>
    </row>
    <row r="291" spans="1:15" ht="27.75" customHeight="1">
      <c r="A291" s="344"/>
      <c r="B291" s="345"/>
      <c r="C291" s="345"/>
      <c r="D291" s="346"/>
      <c r="E291" s="154" t="s">
        <v>15</v>
      </c>
      <c r="F291" s="84">
        <f>F252</f>
        <v>3075</v>
      </c>
      <c r="G291" s="81">
        <v>0</v>
      </c>
      <c r="H291" s="81">
        <v>0</v>
      </c>
      <c r="I291" s="81">
        <v>0</v>
      </c>
      <c r="J291" s="81">
        <v>0</v>
      </c>
      <c r="K291" s="96"/>
      <c r="L291" s="96"/>
      <c r="M291" s="96"/>
      <c r="N291" s="96"/>
      <c r="O291" s="381"/>
    </row>
    <row r="292" spans="1:15" ht="15">
      <c r="A292" s="344"/>
      <c r="B292" s="345"/>
      <c r="C292" s="345"/>
      <c r="D292" s="346"/>
      <c r="E292" s="30" t="s">
        <v>16</v>
      </c>
      <c r="F292" s="84">
        <f>F253</f>
        <v>1485.9899999999998</v>
      </c>
      <c r="G292" s="84">
        <v>0</v>
      </c>
      <c r="H292" s="179">
        <f>G292/F292%</f>
        <v>0</v>
      </c>
      <c r="I292" s="180">
        <v>0</v>
      </c>
      <c r="J292" s="180">
        <f>I292/F292%</f>
        <v>0</v>
      </c>
      <c r="K292" s="96"/>
      <c r="L292" s="96"/>
      <c r="M292" s="96"/>
      <c r="N292" s="96"/>
      <c r="O292" s="381"/>
    </row>
    <row r="293" spans="1:15" ht="30.75" customHeight="1" thickBot="1">
      <c r="A293" s="344"/>
      <c r="B293" s="345"/>
      <c r="C293" s="345"/>
      <c r="D293" s="346"/>
      <c r="E293" s="23" t="s">
        <v>17</v>
      </c>
      <c r="F293" s="119"/>
      <c r="G293" s="92"/>
      <c r="H293" s="100"/>
      <c r="I293" s="113"/>
      <c r="J293" s="93"/>
      <c r="K293" s="92"/>
      <c r="L293" s="93"/>
      <c r="M293" s="92"/>
      <c r="N293" s="247"/>
      <c r="O293" s="382"/>
    </row>
    <row r="294" spans="1:15" ht="25.5">
      <c r="A294" s="368" t="s">
        <v>19</v>
      </c>
      <c r="B294" s="369"/>
      <c r="C294" s="369"/>
      <c r="D294" s="370"/>
      <c r="E294" s="72" t="s">
        <v>20</v>
      </c>
      <c r="F294" s="124">
        <f>F296+F297+F298+F299+F300</f>
        <v>20269.456</v>
      </c>
      <c r="G294" s="124">
        <f>G296+G297+G298+G299+G300</f>
        <v>2670.2100000000005</v>
      </c>
      <c r="H294" s="124">
        <f>G294/F294%</f>
        <v>13.173565190896097</v>
      </c>
      <c r="I294" s="124">
        <f>I296+I297+I298+I299+I300</f>
        <v>4806.049</v>
      </c>
      <c r="J294" s="124">
        <f>I294/F294%</f>
        <v>23.710794211744016</v>
      </c>
      <c r="K294" s="124"/>
      <c r="L294" s="124"/>
      <c r="M294" s="197"/>
      <c r="N294" s="248"/>
      <c r="O294" s="341"/>
    </row>
    <row r="295" spans="1:15" ht="15">
      <c r="A295" s="371"/>
      <c r="B295" s="276"/>
      <c r="C295" s="276"/>
      <c r="D295" s="277"/>
      <c r="E295" s="27" t="s">
        <v>12</v>
      </c>
      <c r="F295" s="112"/>
      <c r="G295" s="112"/>
      <c r="H295" s="151"/>
      <c r="I295" s="152"/>
      <c r="J295" s="152"/>
      <c r="K295" s="87"/>
      <c r="L295" s="87"/>
      <c r="M295" s="87"/>
      <c r="N295" s="96"/>
      <c r="O295" s="342"/>
    </row>
    <row r="296" spans="1:15" ht="27" customHeight="1">
      <c r="A296" s="371"/>
      <c r="B296" s="276"/>
      <c r="C296" s="276"/>
      <c r="D296" s="277"/>
      <c r="E296" s="30" t="s">
        <v>13</v>
      </c>
      <c r="F296" s="103">
        <f>F289</f>
        <v>120</v>
      </c>
      <c r="G296" s="103">
        <f>G289</f>
        <v>0</v>
      </c>
      <c r="H296" s="179">
        <v>0</v>
      </c>
      <c r="I296" s="180">
        <f>I250</f>
        <v>0</v>
      </c>
      <c r="J296" s="179">
        <v>0</v>
      </c>
      <c r="K296" s="181"/>
      <c r="L296" s="182"/>
      <c r="M296" s="181"/>
      <c r="N296" s="96"/>
      <c r="O296" s="342"/>
    </row>
    <row r="297" spans="1:15" ht="38.25">
      <c r="A297" s="371"/>
      <c r="B297" s="276"/>
      <c r="C297" s="276"/>
      <c r="D297" s="277"/>
      <c r="E297" s="43" t="s">
        <v>14</v>
      </c>
      <c r="F297" s="103">
        <f>F290+F22</f>
        <v>4660</v>
      </c>
      <c r="G297" s="183">
        <v>0</v>
      </c>
      <c r="H297" s="179">
        <v>0</v>
      </c>
      <c r="I297" s="184">
        <f>I110</f>
        <v>380</v>
      </c>
      <c r="J297" s="179">
        <f>I297/F297%</f>
        <v>8.15450643776824</v>
      </c>
      <c r="K297" s="185"/>
      <c r="L297" s="182"/>
      <c r="M297" s="185"/>
      <c r="N297" s="96"/>
      <c r="O297" s="342"/>
    </row>
    <row r="298" spans="1:15" ht="27" customHeight="1">
      <c r="A298" s="371"/>
      <c r="B298" s="276"/>
      <c r="C298" s="276"/>
      <c r="D298" s="277"/>
      <c r="E298" s="154" t="s">
        <v>15</v>
      </c>
      <c r="F298" s="103">
        <f>F291+F111</f>
        <v>3078.83</v>
      </c>
      <c r="G298" s="183">
        <v>0</v>
      </c>
      <c r="H298" s="179">
        <v>0</v>
      </c>
      <c r="I298" s="184">
        <f>I111</f>
        <v>3.83</v>
      </c>
      <c r="J298" s="179">
        <f>I298/F298%</f>
        <v>0.12439790439874888</v>
      </c>
      <c r="K298" s="185"/>
      <c r="L298" s="182"/>
      <c r="M298" s="185"/>
      <c r="N298" s="96"/>
      <c r="O298" s="342"/>
    </row>
    <row r="299" spans="1:15" ht="15">
      <c r="A299" s="371"/>
      <c r="B299" s="276"/>
      <c r="C299" s="276"/>
      <c r="D299" s="277"/>
      <c r="E299" s="30" t="s">
        <v>16</v>
      </c>
      <c r="F299" s="103">
        <f>F292+F120+F112</f>
        <v>12410.626</v>
      </c>
      <c r="G299" s="103">
        <f>G292+G120+G112</f>
        <v>2670.2100000000005</v>
      </c>
      <c r="H299" s="103">
        <f>G299/F299%</f>
        <v>21.515514205326955</v>
      </c>
      <c r="I299" s="103">
        <f>I292+I120+I112</f>
        <v>4422.219</v>
      </c>
      <c r="J299" s="179">
        <f>I299/F299%</f>
        <v>35.63252167940602</v>
      </c>
      <c r="K299" s="185"/>
      <c r="L299" s="182"/>
      <c r="M299" s="185"/>
      <c r="N299" s="96"/>
      <c r="O299" s="342"/>
    </row>
    <row r="300" spans="1:15" ht="26.25" thickBot="1">
      <c r="A300" s="372"/>
      <c r="B300" s="373"/>
      <c r="C300" s="373"/>
      <c r="D300" s="374"/>
      <c r="E300" s="73" t="s">
        <v>17</v>
      </c>
      <c r="F300" s="125"/>
      <c r="G300" s="186"/>
      <c r="H300" s="187"/>
      <c r="I300" s="186"/>
      <c r="J300" s="188"/>
      <c r="K300" s="186"/>
      <c r="L300" s="188"/>
      <c r="M300" s="186"/>
      <c r="N300" s="188"/>
      <c r="O300" s="343"/>
    </row>
    <row r="302" ht="15">
      <c r="O302" s="196"/>
    </row>
    <row r="303" spans="2:14" ht="15">
      <c r="B303" s="50" t="s">
        <v>38</v>
      </c>
      <c r="C303" s="51"/>
      <c r="D303" s="323" t="s">
        <v>200</v>
      </c>
      <c r="E303" s="323"/>
      <c r="F303" s="323"/>
      <c r="G303" s="52"/>
      <c r="H303" s="52"/>
      <c r="K303" s="52"/>
      <c r="L303" s="52"/>
      <c r="M303" s="52"/>
      <c r="N303" s="52"/>
    </row>
    <row r="304" spans="2:14" ht="15">
      <c r="B304" s="50" t="s">
        <v>39</v>
      </c>
      <c r="C304" s="51"/>
      <c r="D304" s="51"/>
      <c r="E304" s="51"/>
      <c r="F304" s="51"/>
      <c r="G304" s="52"/>
      <c r="H304" s="52"/>
      <c r="K304" s="52"/>
      <c r="L304" s="52"/>
      <c r="M304" s="52"/>
      <c r="N304" s="52"/>
    </row>
    <row r="305" spans="2:6" ht="15">
      <c r="B305" s="322" t="s">
        <v>60</v>
      </c>
      <c r="C305" s="367"/>
      <c r="D305" s="367"/>
      <c r="E305" s="367"/>
      <c r="F305" s="367"/>
    </row>
    <row r="306" spans="2:6" ht="15">
      <c r="B306" s="67" t="s">
        <v>61</v>
      </c>
      <c r="C306" s="70"/>
      <c r="D306" s="70"/>
      <c r="E306" s="70"/>
      <c r="F306" s="70"/>
    </row>
    <row r="307" spans="2:6" ht="15">
      <c r="B307" s="67" t="s">
        <v>273</v>
      </c>
      <c r="C307" s="70"/>
      <c r="D307" s="70"/>
      <c r="E307" s="70"/>
      <c r="F307" s="70"/>
    </row>
    <row r="308" ht="15">
      <c r="B308" s="66" t="s">
        <v>66</v>
      </c>
    </row>
    <row r="309" ht="15">
      <c r="B309" s="66"/>
    </row>
    <row r="310" spans="2:6" ht="15">
      <c r="B310" s="55" t="s">
        <v>41</v>
      </c>
      <c r="C310" s="55"/>
      <c r="D310" s="56"/>
      <c r="E310" s="57"/>
      <c r="F310" s="55" t="s">
        <v>65</v>
      </c>
    </row>
    <row r="311" spans="2:5" ht="15">
      <c r="B311" s="55" t="s">
        <v>42</v>
      </c>
      <c r="C311" s="55"/>
      <c r="D311" s="42" t="s">
        <v>64</v>
      </c>
      <c r="E311" s="41"/>
    </row>
    <row r="313" spans="2:6" ht="15">
      <c r="B313" s="55" t="s">
        <v>163</v>
      </c>
      <c r="D313" s="56"/>
      <c r="E313" s="57"/>
      <c r="F313" s="55" t="s">
        <v>164</v>
      </c>
    </row>
    <row r="314" spans="4:5" ht="15">
      <c r="D314" s="42" t="s">
        <v>64</v>
      </c>
      <c r="E314" s="41"/>
    </row>
  </sheetData>
  <sheetProtection/>
  <mergeCells count="217">
    <mergeCell ref="A279:A285"/>
    <mergeCell ref="B279:B285"/>
    <mergeCell ref="C279:C285"/>
    <mergeCell ref="D279:D285"/>
    <mergeCell ref="O279:O285"/>
    <mergeCell ref="A146:A152"/>
    <mergeCell ref="B146:B152"/>
    <mergeCell ref="C146:C152"/>
    <mergeCell ref="D146:D152"/>
    <mergeCell ref="O146:O152"/>
    <mergeCell ref="A271:O271"/>
    <mergeCell ref="A272:A278"/>
    <mergeCell ref="B272:B278"/>
    <mergeCell ref="C272:C278"/>
    <mergeCell ref="D272:D278"/>
    <mergeCell ref="O272:O278"/>
    <mergeCell ref="A263:O263"/>
    <mergeCell ref="A264:A270"/>
    <mergeCell ref="B264:B270"/>
    <mergeCell ref="C264:C270"/>
    <mergeCell ref="D264:D270"/>
    <mergeCell ref="O264:O270"/>
    <mergeCell ref="A255:O255"/>
    <mergeCell ref="B193:B199"/>
    <mergeCell ref="C193:C199"/>
    <mergeCell ref="D193:D199"/>
    <mergeCell ref="A239:N239"/>
    <mergeCell ref="A256:A262"/>
    <mergeCell ref="B256:B262"/>
    <mergeCell ref="C256:C262"/>
    <mergeCell ref="D256:D262"/>
    <mergeCell ref="O256:O262"/>
    <mergeCell ref="C99:C105"/>
    <mergeCell ref="O83:O89"/>
    <mergeCell ref="A90:O90"/>
    <mergeCell ref="B91:B97"/>
    <mergeCell ref="C91:C97"/>
    <mergeCell ref="O248:O254"/>
    <mergeCell ref="B248:B254"/>
    <mergeCell ref="D248:D254"/>
    <mergeCell ref="B131:B137"/>
    <mergeCell ref="A193:A199"/>
    <mergeCell ref="F6:I6"/>
    <mergeCell ref="F7:I7"/>
    <mergeCell ref="A177:O177"/>
    <mergeCell ref="O186:O192"/>
    <mergeCell ref="D186:D192"/>
    <mergeCell ref="O91:O97"/>
    <mergeCell ref="A98:N98"/>
    <mergeCell ref="A99:A105"/>
    <mergeCell ref="A201:A207"/>
    <mergeCell ref="B201:B207"/>
    <mergeCell ref="A208:O208"/>
    <mergeCell ref="B170:B176"/>
    <mergeCell ref="O193:O198"/>
    <mergeCell ref="D201:D207"/>
    <mergeCell ref="O27:O33"/>
    <mergeCell ref="A59:A65"/>
    <mergeCell ref="B59:B65"/>
    <mergeCell ref="C59:C65"/>
    <mergeCell ref="D59:D65"/>
    <mergeCell ref="A170:A176"/>
    <mergeCell ref="B154:B160"/>
    <mergeCell ref="D75:D81"/>
    <mergeCell ref="C162:C168"/>
    <mergeCell ref="A50:O50"/>
    <mergeCell ref="O19:O25"/>
    <mergeCell ref="A26:N26"/>
    <mergeCell ref="A115:A121"/>
    <mergeCell ref="B115:B121"/>
    <mergeCell ref="C115:C121"/>
    <mergeCell ref="B217:B223"/>
    <mergeCell ref="A153:O153"/>
    <mergeCell ref="B178:B184"/>
    <mergeCell ref="C178:C184"/>
    <mergeCell ref="D178:D184"/>
    <mergeCell ref="B51:B57"/>
    <mergeCell ref="D51:D57"/>
    <mergeCell ref="O75:O81"/>
    <mergeCell ref="A66:O66"/>
    <mergeCell ref="A107:D113"/>
    <mergeCell ref="D91:D97"/>
    <mergeCell ref="A74:O74"/>
    <mergeCell ref="D99:D105"/>
    <mergeCell ref="A106:N106"/>
    <mergeCell ref="B99:B105"/>
    <mergeCell ref="C131:C137"/>
    <mergeCell ref="D131:D137"/>
    <mergeCell ref="O99:O105"/>
    <mergeCell ref="A91:A97"/>
    <mergeCell ref="A35:A41"/>
    <mergeCell ref="A139:A145"/>
    <mergeCell ref="B139:B145"/>
    <mergeCell ref="C139:C145"/>
    <mergeCell ref="D139:D145"/>
    <mergeCell ref="O59:O65"/>
    <mergeCell ref="O162:O168"/>
    <mergeCell ref="A186:A192"/>
    <mergeCell ref="D162:D168"/>
    <mergeCell ref="A185:O185"/>
    <mergeCell ref="O178:O184"/>
    <mergeCell ref="A178:A184"/>
    <mergeCell ref="D115:D121"/>
    <mergeCell ref="O115:O121"/>
    <mergeCell ref="A114:N114"/>
    <mergeCell ref="C51:C57"/>
    <mergeCell ref="A130:O130"/>
    <mergeCell ref="A83:A89"/>
    <mergeCell ref="B83:B89"/>
    <mergeCell ref="C83:C89"/>
    <mergeCell ref="D83:D89"/>
    <mergeCell ref="A51:A57"/>
    <mergeCell ref="A217:A223"/>
    <mergeCell ref="O209:O215"/>
    <mergeCell ref="A162:A168"/>
    <mergeCell ref="B162:B168"/>
    <mergeCell ref="C186:C192"/>
    <mergeCell ref="O51:O57"/>
    <mergeCell ref="O131:O137"/>
    <mergeCell ref="O139:O145"/>
    <mergeCell ref="O123:O129"/>
    <mergeCell ref="O107:O113"/>
    <mergeCell ref="B305:F305"/>
    <mergeCell ref="A294:D300"/>
    <mergeCell ref="D170:D176"/>
    <mergeCell ref="A224:O224"/>
    <mergeCell ref="O217:O223"/>
    <mergeCell ref="A200:O200"/>
    <mergeCell ref="A248:A254"/>
    <mergeCell ref="D303:F303"/>
    <mergeCell ref="C217:C223"/>
    <mergeCell ref="O287:O293"/>
    <mergeCell ref="D27:D33"/>
    <mergeCell ref="C19:C25"/>
    <mergeCell ref="A122:O122"/>
    <mergeCell ref="A42:N42"/>
    <mergeCell ref="A43:A49"/>
    <mergeCell ref="B43:B49"/>
    <mergeCell ref="C43:C49"/>
    <mergeCell ref="D43:D49"/>
    <mergeCell ref="B75:B81"/>
    <mergeCell ref="C75:C81"/>
    <mergeCell ref="O43:O49"/>
    <mergeCell ref="A18:N18"/>
    <mergeCell ref="G14:H15"/>
    <mergeCell ref="K14:L15"/>
    <mergeCell ref="M14:N15"/>
    <mergeCell ref="A19:A25"/>
    <mergeCell ref="B19:B25"/>
    <mergeCell ref="D19:D25"/>
    <mergeCell ref="A17:N17"/>
    <mergeCell ref="F14:F16"/>
    <mergeCell ref="O14:O16"/>
    <mergeCell ref="A14:A16"/>
    <mergeCell ref="B14:B16"/>
    <mergeCell ref="C14:D15"/>
    <mergeCell ref="E14:E16"/>
    <mergeCell ref="I14:J15"/>
    <mergeCell ref="A27:A33"/>
    <mergeCell ref="C170:C176"/>
    <mergeCell ref="B35:B41"/>
    <mergeCell ref="C35:C41"/>
    <mergeCell ref="B27:B33"/>
    <mergeCell ref="O170:O176"/>
    <mergeCell ref="A67:A73"/>
    <mergeCell ref="B67:B73"/>
    <mergeCell ref="C67:C73"/>
    <mergeCell ref="C27:C33"/>
    <mergeCell ref="D35:D41"/>
    <mergeCell ref="O35:O41"/>
    <mergeCell ref="C154:C160"/>
    <mergeCell ref="D154:D160"/>
    <mergeCell ref="O154:O160"/>
    <mergeCell ref="A225:A231"/>
    <mergeCell ref="O225:O231"/>
    <mergeCell ref="A58:O58"/>
    <mergeCell ref="A131:A137"/>
    <mergeCell ref="A154:A160"/>
    <mergeCell ref="O294:O300"/>
    <mergeCell ref="A138:O138"/>
    <mergeCell ref="B186:B192"/>
    <mergeCell ref="A287:D293"/>
    <mergeCell ref="A169:O169"/>
    <mergeCell ref="A209:A215"/>
    <mergeCell ref="C209:C215"/>
    <mergeCell ref="A247:N247"/>
    <mergeCell ref="C248:C254"/>
    <mergeCell ref="A286:N286"/>
    <mergeCell ref="A123:A129"/>
    <mergeCell ref="B225:B231"/>
    <mergeCell ref="D67:D73"/>
    <mergeCell ref="O67:O73"/>
    <mergeCell ref="B209:B215"/>
    <mergeCell ref="B123:B129"/>
    <mergeCell ref="C123:C129"/>
    <mergeCell ref="D123:D129"/>
    <mergeCell ref="A75:A81"/>
    <mergeCell ref="A216:O216"/>
    <mergeCell ref="A232:A238"/>
    <mergeCell ref="D240:D246"/>
    <mergeCell ref="B240:B246"/>
    <mergeCell ref="A240:A246"/>
    <mergeCell ref="A34:N34"/>
    <mergeCell ref="A82:N82"/>
    <mergeCell ref="C225:C231"/>
    <mergeCell ref="D225:D231"/>
    <mergeCell ref="A161:O161"/>
    <mergeCell ref="O201:O207"/>
    <mergeCell ref="D209:D215"/>
    <mergeCell ref="D217:D223"/>
    <mergeCell ref="C201:C207"/>
    <mergeCell ref="O232:O238"/>
    <mergeCell ref="O240:O246"/>
    <mergeCell ref="B232:B238"/>
    <mergeCell ref="C232:C238"/>
    <mergeCell ref="D232:D238"/>
    <mergeCell ref="C240:C246"/>
  </mergeCells>
  <printOptions/>
  <pageMargins left="0.5118110236220472" right="0.11811023622047245" top="0.5511811023622047" bottom="0.3937007874015748" header="0.31496062992125984" footer="0.31496062992125984"/>
  <pageSetup fitToHeight="18" horizontalDpi="600" verticalDpi="600" orientation="landscape" paperSize="9" scale="80" r:id="rId1"/>
  <rowBreaks count="7" manualBreakCount="7">
    <brk id="82" max="14" man="1"/>
    <brk id="106" max="14" man="1"/>
    <brk id="130" max="14" man="1"/>
    <brk id="169" max="14" man="1"/>
    <brk id="200" max="14" man="1"/>
    <brk id="239" max="14" man="1"/>
    <brk id="263" max="14" man="1"/>
  </rowBreaks>
  <ignoredErrors>
    <ignoredError sqref="G297:H297 I287:J287 J292 H292 J48" unlockedFormula="1"/>
    <ignoredError sqref="H294:J294" formula="1"/>
    <ignoredError sqref="H287 J299 H299" formula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0"/>
  <sheetViews>
    <sheetView view="pageBreakPreview" zoomScale="90" zoomScaleSheetLayoutView="90" zoomScalePageLayoutView="0" workbookViewId="0" topLeftCell="A161">
      <selection activeCell="J159" sqref="J159"/>
    </sheetView>
  </sheetViews>
  <sheetFormatPr defaultColWidth="9.140625" defaultRowHeight="15"/>
  <cols>
    <col min="1" max="1" width="6.28125" style="0" customWidth="1"/>
    <col min="2" max="2" width="19.7109375" style="0" customWidth="1"/>
    <col min="3" max="3" width="8.7109375" style="0" customWidth="1"/>
    <col min="4" max="4" width="8.00390625" style="0" customWidth="1"/>
    <col min="5" max="5" width="14.57421875" style="0" customWidth="1"/>
    <col min="6" max="6" width="13.57421875" style="0" customWidth="1"/>
    <col min="7" max="8" width="9.8515625" style="0" customWidth="1"/>
    <col min="9" max="10" width="9.8515625" style="52" customWidth="1"/>
    <col min="11" max="14" width="9.8515625" style="0" customWidth="1"/>
    <col min="15" max="15" width="25.57421875" style="0" customWidth="1"/>
  </cols>
  <sheetData>
    <row r="1" spans="2:11" ht="15" customHeight="1">
      <c r="B1" s="1"/>
      <c r="E1" s="264" t="s">
        <v>21</v>
      </c>
      <c r="F1" s="264"/>
      <c r="G1" s="264"/>
      <c r="H1" s="264"/>
      <c r="I1" s="264"/>
      <c r="J1" s="264"/>
      <c r="K1" s="264"/>
    </row>
    <row r="2" spans="2:11" ht="15" customHeight="1">
      <c r="B2" s="1"/>
      <c r="E2" s="264" t="s">
        <v>22</v>
      </c>
      <c r="F2" s="264"/>
      <c r="G2" s="264"/>
      <c r="H2" s="264"/>
      <c r="I2" s="264"/>
      <c r="J2" s="264"/>
      <c r="K2" s="264"/>
    </row>
    <row r="3" spans="2:11" ht="34.5" customHeight="1">
      <c r="B3" s="1"/>
      <c r="E3" s="403" t="s">
        <v>274</v>
      </c>
      <c r="F3" s="403"/>
      <c r="G3" s="403"/>
      <c r="H3" s="403"/>
      <c r="I3" s="403"/>
      <c r="J3" s="403"/>
      <c r="K3" s="403"/>
    </row>
    <row r="4" spans="2:11" ht="15" customHeight="1">
      <c r="B4" s="1"/>
      <c r="E4" s="267" t="s">
        <v>0</v>
      </c>
      <c r="F4" s="267"/>
      <c r="G4" s="267"/>
      <c r="H4" s="267"/>
      <c r="I4" s="267"/>
      <c r="J4" s="267"/>
      <c r="K4" s="267"/>
    </row>
    <row r="5" spans="2:9" ht="8.25" customHeight="1">
      <c r="B5" s="1"/>
      <c r="E5" s="2"/>
      <c r="F5" s="3"/>
      <c r="G5" s="4"/>
      <c r="H5" s="4"/>
      <c r="I5" s="74"/>
    </row>
    <row r="6" spans="2:9" ht="15" customHeight="1">
      <c r="B6" s="3"/>
      <c r="C6" s="3"/>
      <c r="D6" s="3"/>
      <c r="F6" s="265" t="s">
        <v>258</v>
      </c>
      <c r="G6" s="266"/>
      <c r="H6" s="266"/>
      <c r="I6" s="266"/>
    </row>
    <row r="7" spans="2:9" ht="15" customHeight="1">
      <c r="B7" s="3"/>
      <c r="C7" s="7"/>
      <c r="D7" s="7"/>
      <c r="F7" s="412" t="s">
        <v>212</v>
      </c>
      <c r="G7" s="412"/>
      <c r="H7" s="412"/>
      <c r="I7" s="412"/>
    </row>
    <row r="8" spans="2:9" ht="8.25" customHeight="1">
      <c r="B8" s="3"/>
      <c r="C8" s="3"/>
      <c r="D8" s="3"/>
      <c r="E8" s="3"/>
      <c r="F8" s="3"/>
      <c r="G8" s="4"/>
      <c r="H8" s="4"/>
      <c r="I8" s="74"/>
    </row>
    <row r="9" spans="2:10" ht="15" customHeight="1">
      <c r="B9" s="8" t="s">
        <v>132</v>
      </c>
      <c r="C9" s="3"/>
      <c r="D9" s="3"/>
      <c r="E9" s="9"/>
      <c r="F9" s="9"/>
      <c r="G9" s="9"/>
      <c r="H9" s="9"/>
      <c r="I9" s="75"/>
      <c r="J9" s="76"/>
    </row>
    <row r="10" spans="2:10" ht="15" customHeight="1">
      <c r="B10" s="8" t="s">
        <v>259</v>
      </c>
      <c r="C10" s="10"/>
      <c r="D10" s="10"/>
      <c r="E10" s="11"/>
      <c r="F10" s="11"/>
      <c r="G10" s="11"/>
      <c r="H10" s="11"/>
      <c r="I10" s="77"/>
      <c r="J10" s="78"/>
    </row>
    <row r="11" spans="2:10" ht="7.5" customHeight="1">
      <c r="B11" s="8"/>
      <c r="C11" s="10"/>
      <c r="D11" s="10"/>
      <c r="E11" s="11"/>
      <c r="F11" s="11"/>
      <c r="G11" s="11"/>
      <c r="H11" s="11"/>
      <c r="I11" s="77"/>
      <c r="J11" s="78"/>
    </row>
    <row r="12" spans="2:10" ht="15" customHeight="1">
      <c r="B12" s="8" t="s">
        <v>1</v>
      </c>
      <c r="C12" s="10"/>
      <c r="D12" s="44" t="s">
        <v>24</v>
      </c>
      <c r="E12" s="12"/>
      <c r="F12" s="12"/>
      <c r="G12" s="3"/>
      <c r="H12" s="3"/>
      <c r="I12" s="79"/>
      <c r="J12" s="50"/>
    </row>
    <row r="13" spans="2:15" ht="7.5" customHeight="1">
      <c r="B13" s="8"/>
      <c r="C13" s="10"/>
      <c r="D13" s="10"/>
      <c r="E13" s="10"/>
      <c r="F13" s="10"/>
      <c r="G13" s="3"/>
      <c r="H13" s="3"/>
      <c r="I13" s="79"/>
      <c r="J13" s="50"/>
      <c r="O13" s="200"/>
    </row>
    <row r="14" spans="1:15" ht="15" customHeight="1">
      <c r="A14" s="299" t="s">
        <v>2</v>
      </c>
      <c r="B14" s="299" t="s">
        <v>3</v>
      </c>
      <c r="C14" s="299" t="s">
        <v>4</v>
      </c>
      <c r="D14" s="299"/>
      <c r="E14" s="299" t="s">
        <v>5</v>
      </c>
      <c r="F14" s="306" t="s">
        <v>174</v>
      </c>
      <c r="G14" s="271" t="s">
        <v>261</v>
      </c>
      <c r="H14" s="271"/>
      <c r="I14" s="271" t="s">
        <v>262</v>
      </c>
      <c r="J14" s="271"/>
      <c r="K14" s="271" t="s">
        <v>263</v>
      </c>
      <c r="L14" s="271"/>
      <c r="M14" s="271" t="s">
        <v>264</v>
      </c>
      <c r="N14" s="271"/>
      <c r="O14" s="301" t="s">
        <v>6</v>
      </c>
    </row>
    <row r="15" spans="1:15" ht="48.75" customHeight="1">
      <c r="A15" s="299"/>
      <c r="B15" s="299"/>
      <c r="C15" s="299"/>
      <c r="D15" s="299"/>
      <c r="E15" s="299"/>
      <c r="F15" s="307"/>
      <c r="G15" s="271"/>
      <c r="H15" s="271"/>
      <c r="I15" s="271"/>
      <c r="J15" s="271"/>
      <c r="K15" s="271"/>
      <c r="L15" s="271"/>
      <c r="M15" s="271"/>
      <c r="N15" s="271"/>
      <c r="O15" s="301"/>
    </row>
    <row r="16" spans="1:15" ht="29.25" customHeight="1">
      <c r="A16" s="299"/>
      <c r="B16" s="299"/>
      <c r="C16" s="13" t="s">
        <v>7</v>
      </c>
      <c r="D16" s="13" t="s">
        <v>8</v>
      </c>
      <c r="E16" s="299"/>
      <c r="F16" s="308"/>
      <c r="G16" s="13" t="s">
        <v>9</v>
      </c>
      <c r="H16" s="13" t="s">
        <v>10</v>
      </c>
      <c r="I16" s="13" t="s">
        <v>9</v>
      </c>
      <c r="J16" s="13" t="s">
        <v>10</v>
      </c>
      <c r="K16" s="13" t="s">
        <v>9</v>
      </c>
      <c r="L16" s="13" t="s">
        <v>10</v>
      </c>
      <c r="M16" s="13" t="s">
        <v>9</v>
      </c>
      <c r="N16" s="13" t="s">
        <v>10</v>
      </c>
      <c r="O16" s="301"/>
    </row>
    <row r="17" spans="1:15" ht="18" customHeight="1">
      <c r="A17" s="419" t="s">
        <v>91</v>
      </c>
      <c r="B17" s="420"/>
      <c r="C17" s="420"/>
      <c r="D17" s="420"/>
      <c r="E17" s="420"/>
      <c r="F17" s="420"/>
      <c r="G17" s="420"/>
      <c r="H17" s="420"/>
      <c r="I17" s="420"/>
      <c r="J17" s="420"/>
      <c r="K17" s="420"/>
      <c r="L17" s="420"/>
      <c r="M17" s="420"/>
      <c r="N17" s="420"/>
      <c r="O17" s="421"/>
    </row>
    <row r="18" spans="1:15" ht="15.75" customHeight="1">
      <c r="A18" s="416" t="s">
        <v>92</v>
      </c>
      <c r="B18" s="417"/>
      <c r="C18" s="417"/>
      <c r="D18" s="417"/>
      <c r="E18" s="417"/>
      <c r="F18" s="417"/>
      <c r="G18" s="417"/>
      <c r="H18" s="417"/>
      <c r="I18" s="417"/>
      <c r="J18" s="417"/>
      <c r="K18" s="417"/>
      <c r="L18" s="417"/>
      <c r="M18" s="417"/>
      <c r="N18" s="417"/>
      <c r="O18" s="418"/>
    </row>
    <row r="19" spans="1:15" ht="18" customHeight="1">
      <c r="A19" s="416" t="s">
        <v>93</v>
      </c>
      <c r="B19" s="417"/>
      <c r="C19" s="417"/>
      <c r="D19" s="417"/>
      <c r="E19" s="417"/>
      <c r="F19" s="417"/>
      <c r="G19" s="417"/>
      <c r="H19" s="417"/>
      <c r="I19" s="417"/>
      <c r="J19" s="417"/>
      <c r="K19" s="417"/>
      <c r="L19" s="417"/>
      <c r="M19" s="417"/>
      <c r="N19" s="417"/>
      <c r="O19" s="418"/>
    </row>
    <row r="20" spans="1:15" ht="15" customHeight="1">
      <c r="A20" s="404" t="s">
        <v>52</v>
      </c>
      <c r="B20" s="299" t="s">
        <v>96</v>
      </c>
      <c r="C20" s="306" t="s">
        <v>35</v>
      </c>
      <c r="D20" s="296" t="s">
        <v>69</v>
      </c>
      <c r="E20" s="15" t="s">
        <v>11</v>
      </c>
      <c r="F20" s="65">
        <f>F23+F24+F25+F26</f>
        <v>28821.000000000004</v>
      </c>
      <c r="G20" s="65">
        <f>G25+G24</f>
        <v>6491.1</v>
      </c>
      <c r="H20" s="84">
        <f>G20/F20%</f>
        <v>22.52211928801915</v>
      </c>
      <c r="I20" s="65">
        <f>I25+I26+I24</f>
        <v>13982.38</v>
      </c>
      <c r="J20" s="84">
        <f>I20/F20%</f>
        <v>48.51455535893965</v>
      </c>
      <c r="K20" s="84">
        <f>K25+K26+K24</f>
        <v>0</v>
      </c>
      <c r="L20" s="81">
        <f>K20/F20%</f>
        <v>0</v>
      </c>
      <c r="M20" s="17">
        <f>M25+M26+M24+M23</f>
        <v>0</v>
      </c>
      <c r="N20" s="118">
        <f aca="true" t="shared" si="0" ref="N20:N25">M20/F20%</f>
        <v>0</v>
      </c>
      <c r="O20" s="301"/>
    </row>
    <row r="21" spans="1:15" ht="12.75" customHeight="1">
      <c r="A21" s="413"/>
      <c r="B21" s="363"/>
      <c r="C21" s="307"/>
      <c r="D21" s="297"/>
      <c r="E21" s="18" t="s">
        <v>12</v>
      </c>
      <c r="F21" s="86"/>
      <c r="G21" s="106"/>
      <c r="H21" s="85"/>
      <c r="I21" s="82"/>
      <c r="J21" s="85"/>
      <c r="K21" s="82"/>
      <c r="L21" s="82"/>
      <c r="M21" s="19"/>
      <c r="N21" s="118"/>
      <c r="O21" s="415"/>
    </row>
    <row r="22" spans="1:15" ht="24" customHeight="1">
      <c r="A22" s="413"/>
      <c r="B22" s="363"/>
      <c r="C22" s="307"/>
      <c r="D22" s="297"/>
      <c r="E22" s="20" t="s">
        <v>13</v>
      </c>
      <c r="F22" s="85">
        <v>0</v>
      </c>
      <c r="G22" s="85"/>
      <c r="H22" s="85"/>
      <c r="I22" s="81"/>
      <c r="J22" s="85"/>
      <c r="K22" s="81"/>
      <c r="L22" s="81"/>
      <c r="M22" s="17"/>
      <c r="N22" s="118"/>
      <c r="O22" s="415"/>
    </row>
    <row r="23" spans="1:15" ht="24.75" customHeight="1">
      <c r="A23" s="413"/>
      <c r="B23" s="363"/>
      <c r="C23" s="307"/>
      <c r="D23" s="297"/>
      <c r="E23" s="48" t="s">
        <v>177</v>
      </c>
      <c r="F23" s="85"/>
      <c r="G23" s="85"/>
      <c r="H23" s="85"/>
      <c r="I23" s="81"/>
      <c r="J23" s="85"/>
      <c r="K23" s="81"/>
      <c r="L23" s="81"/>
      <c r="M23" s="17">
        <f>F23</f>
        <v>0</v>
      </c>
      <c r="N23" s="118"/>
      <c r="O23" s="415"/>
    </row>
    <row r="24" spans="1:15" ht="38.25" customHeight="1">
      <c r="A24" s="413"/>
      <c r="B24" s="363"/>
      <c r="C24" s="307"/>
      <c r="D24" s="297"/>
      <c r="E24" s="49" t="s">
        <v>175</v>
      </c>
      <c r="F24" s="85">
        <f>F63</f>
        <v>2188.38</v>
      </c>
      <c r="G24" s="85">
        <f>G63</f>
        <v>331.22</v>
      </c>
      <c r="H24" s="85">
        <f>G24/F24%</f>
        <v>15.135396960308539</v>
      </c>
      <c r="I24" s="85">
        <f>I63</f>
        <v>877.52</v>
      </c>
      <c r="J24" s="85">
        <f>I24/F24%</f>
        <v>40.09906871749879</v>
      </c>
      <c r="K24" s="85">
        <f>K63</f>
        <v>0</v>
      </c>
      <c r="L24" s="83">
        <f>K24/F24%</f>
        <v>0</v>
      </c>
      <c r="M24" s="17">
        <f>M63+M79</f>
        <v>0</v>
      </c>
      <c r="N24" s="118">
        <f t="shared" si="0"/>
        <v>0</v>
      </c>
      <c r="O24" s="415"/>
    </row>
    <row r="25" spans="1:15" ht="24.75" customHeight="1">
      <c r="A25" s="413"/>
      <c r="B25" s="363"/>
      <c r="C25" s="307"/>
      <c r="D25" s="297"/>
      <c r="E25" s="20" t="s">
        <v>283</v>
      </c>
      <c r="F25" s="116">
        <f>F32+F40+F48+F56+F103</f>
        <v>26632.620000000003</v>
      </c>
      <c r="G25" s="116">
        <f>G32+G40+G48+G56</f>
        <v>6159.88</v>
      </c>
      <c r="H25" s="85">
        <f>G25/F25%</f>
        <v>23.12908005295761</v>
      </c>
      <c r="I25" s="116">
        <f>I32+I40+I48+I56</f>
        <v>13104.859999999999</v>
      </c>
      <c r="J25" s="83">
        <f>I25/F25%</f>
        <v>49.206048822834546</v>
      </c>
      <c r="K25" s="85">
        <f>K32+K40+K48+K56</f>
        <v>0</v>
      </c>
      <c r="L25" s="83">
        <f>K25/F25%</f>
        <v>0</v>
      </c>
      <c r="M25" s="17">
        <f>M32+M40+M48+M56+M72+M80</f>
        <v>0</v>
      </c>
      <c r="N25" s="118">
        <f t="shared" si="0"/>
        <v>0</v>
      </c>
      <c r="O25" s="415"/>
    </row>
    <row r="26" spans="1:15" ht="38.25" customHeight="1">
      <c r="A26" s="414"/>
      <c r="B26" s="363"/>
      <c r="C26" s="308"/>
      <c r="D26" s="298"/>
      <c r="E26" s="22" t="s">
        <v>141</v>
      </c>
      <c r="F26" s="85">
        <v>0</v>
      </c>
      <c r="G26" s="85">
        <v>0</v>
      </c>
      <c r="H26" s="83">
        <v>0</v>
      </c>
      <c r="I26" s="85">
        <v>0</v>
      </c>
      <c r="J26" s="83">
        <v>0</v>
      </c>
      <c r="K26" s="85">
        <v>0</v>
      </c>
      <c r="L26" s="83">
        <v>0</v>
      </c>
      <c r="M26" s="17">
        <v>0</v>
      </c>
      <c r="N26" s="118">
        <v>0</v>
      </c>
      <c r="O26" s="415"/>
    </row>
    <row r="27" spans="1:15" ht="18" customHeight="1">
      <c r="A27" s="289" t="s">
        <v>97</v>
      </c>
      <c r="B27" s="294" t="s">
        <v>40</v>
      </c>
      <c r="C27" s="296" t="s">
        <v>35</v>
      </c>
      <c r="D27" s="296" t="s">
        <v>69</v>
      </c>
      <c r="E27" s="15" t="s">
        <v>11</v>
      </c>
      <c r="F27" s="65">
        <f>F32</f>
        <v>14118.91</v>
      </c>
      <c r="G27" s="65">
        <f>SUM(G29:G33)</f>
        <v>3098.32</v>
      </c>
      <c r="H27" s="65">
        <f>G27/F27%</f>
        <v>21.944470217601786</v>
      </c>
      <c r="I27" s="65">
        <f>SUM(I29:I33)</f>
        <v>7349.44</v>
      </c>
      <c r="J27" s="81">
        <f>I27/F27%</f>
        <v>52.053876680281974</v>
      </c>
      <c r="K27" s="81">
        <f>K32</f>
        <v>0</v>
      </c>
      <c r="L27" s="81">
        <f>L32</f>
        <v>0</v>
      </c>
      <c r="M27" s="81">
        <v>0</v>
      </c>
      <c r="N27" s="118">
        <v>0</v>
      </c>
      <c r="O27" s="301"/>
    </row>
    <row r="28" spans="1:15" ht="15" customHeight="1">
      <c r="A28" s="292"/>
      <c r="B28" s="295"/>
      <c r="C28" s="297"/>
      <c r="D28" s="297"/>
      <c r="E28" s="18" t="s">
        <v>12</v>
      </c>
      <c r="F28" s="86"/>
      <c r="G28" s="106"/>
      <c r="H28" s="82"/>
      <c r="I28" s="82"/>
      <c r="J28" s="83"/>
      <c r="K28" s="82"/>
      <c r="L28" s="82"/>
      <c r="M28" s="82"/>
      <c r="N28" s="82"/>
      <c r="O28" s="415"/>
    </row>
    <row r="29" spans="1:15" ht="21" customHeight="1">
      <c r="A29" s="292"/>
      <c r="B29" s="295"/>
      <c r="C29" s="297"/>
      <c r="D29" s="297"/>
      <c r="E29" s="20" t="s">
        <v>13</v>
      </c>
      <c r="F29" s="85">
        <v>0</v>
      </c>
      <c r="G29" s="85"/>
      <c r="H29" s="83"/>
      <c r="I29" s="83"/>
      <c r="J29" s="83"/>
      <c r="K29" s="81"/>
      <c r="L29" s="81"/>
      <c r="M29" s="81"/>
      <c r="N29" s="118"/>
      <c r="O29" s="415"/>
    </row>
    <row r="30" spans="1:15" ht="24.75" customHeight="1">
      <c r="A30" s="292"/>
      <c r="B30" s="295"/>
      <c r="C30" s="297"/>
      <c r="D30" s="297"/>
      <c r="E30" s="48" t="s">
        <v>177</v>
      </c>
      <c r="F30" s="85">
        <v>0</v>
      </c>
      <c r="G30" s="85"/>
      <c r="H30" s="83"/>
      <c r="I30" s="83"/>
      <c r="J30" s="83"/>
      <c r="K30" s="81"/>
      <c r="L30" s="81"/>
      <c r="M30" s="81"/>
      <c r="N30" s="118"/>
      <c r="O30" s="415"/>
    </row>
    <row r="31" spans="1:15" ht="39.75" customHeight="1">
      <c r="A31" s="292"/>
      <c r="B31" s="295"/>
      <c r="C31" s="297"/>
      <c r="D31" s="297"/>
      <c r="E31" s="49" t="s">
        <v>175</v>
      </c>
      <c r="F31" s="85"/>
      <c r="G31" s="85"/>
      <c r="H31" s="83"/>
      <c r="I31" s="83"/>
      <c r="J31" s="83"/>
      <c r="K31" s="83"/>
      <c r="L31" s="83"/>
      <c r="M31" s="81"/>
      <c r="N31" s="118"/>
      <c r="O31" s="415"/>
    </row>
    <row r="32" spans="1:15" ht="25.5" customHeight="1">
      <c r="A32" s="292"/>
      <c r="B32" s="295"/>
      <c r="C32" s="297"/>
      <c r="D32" s="297"/>
      <c r="E32" s="20" t="s">
        <v>283</v>
      </c>
      <c r="F32" s="130">
        <v>14118.91</v>
      </c>
      <c r="G32" s="85">
        <v>3098.32</v>
      </c>
      <c r="H32" s="65">
        <f>G32/F32%</f>
        <v>21.944470217601786</v>
      </c>
      <c r="I32" s="83">
        <v>7349.44</v>
      </c>
      <c r="J32" s="83">
        <f>I32/F32%</f>
        <v>52.053876680281974</v>
      </c>
      <c r="K32" s="83">
        <v>0</v>
      </c>
      <c r="L32" s="83">
        <f>K32/F32%</f>
        <v>0</v>
      </c>
      <c r="M32" s="83">
        <v>0</v>
      </c>
      <c r="N32" s="195">
        <v>0</v>
      </c>
      <c r="O32" s="415"/>
    </row>
    <row r="33" spans="1:15" ht="36" customHeight="1">
      <c r="A33" s="293"/>
      <c r="B33" s="295"/>
      <c r="C33" s="298"/>
      <c r="D33" s="298"/>
      <c r="E33" s="22" t="s">
        <v>141</v>
      </c>
      <c r="F33" s="85">
        <v>0</v>
      </c>
      <c r="G33" s="85">
        <v>0</v>
      </c>
      <c r="H33" s="83">
        <v>0</v>
      </c>
      <c r="I33" s="85">
        <v>0</v>
      </c>
      <c r="J33" s="83">
        <v>0</v>
      </c>
      <c r="K33" s="85">
        <v>0</v>
      </c>
      <c r="L33" s="83">
        <v>0</v>
      </c>
      <c r="M33" s="85">
        <v>0</v>
      </c>
      <c r="N33" s="83">
        <v>0</v>
      </c>
      <c r="O33" s="415"/>
    </row>
    <row r="34" spans="1:15" ht="24.75" customHeight="1">
      <c r="A34" s="321" t="s">
        <v>139</v>
      </c>
      <c r="B34" s="287"/>
      <c r="C34" s="287"/>
      <c r="D34" s="287"/>
      <c r="E34" s="287"/>
      <c r="F34" s="287"/>
      <c r="G34" s="287"/>
      <c r="H34" s="287"/>
      <c r="I34" s="287"/>
      <c r="J34" s="287"/>
      <c r="K34" s="287"/>
      <c r="L34" s="287"/>
      <c r="M34" s="287"/>
      <c r="N34" s="287"/>
      <c r="O34" s="288"/>
    </row>
    <row r="35" spans="1:15" ht="27.75" customHeight="1">
      <c r="A35" s="289" t="s">
        <v>98</v>
      </c>
      <c r="B35" s="296" t="s">
        <v>46</v>
      </c>
      <c r="C35" s="296" t="s">
        <v>35</v>
      </c>
      <c r="D35" s="296" t="s">
        <v>69</v>
      </c>
      <c r="E35" s="15" t="s">
        <v>11</v>
      </c>
      <c r="F35" s="65">
        <f>SUM(F37:F40)</f>
        <v>9663.79</v>
      </c>
      <c r="G35" s="65">
        <f>G40</f>
        <v>2375.33</v>
      </c>
      <c r="H35" s="65">
        <f>H40</f>
        <v>24.579693888215697</v>
      </c>
      <c r="I35" s="81">
        <f>I40</f>
        <v>4716.18</v>
      </c>
      <c r="J35" s="81">
        <f>I35/F35%</f>
        <v>48.8025919437405</v>
      </c>
      <c r="K35" s="81">
        <f>K40</f>
        <v>0</v>
      </c>
      <c r="L35" s="81">
        <f>L40</f>
        <v>0</v>
      </c>
      <c r="M35" s="17">
        <f>M40</f>
        <v>0</v>
      </c>
      <c r="N35" s="17">
        <f>N40</f>
        <v>0</v>
      </c>
      <c r="O35" s="283"/>
    </row>
    <row r="36" spans="1:15" ht="15" customHeight="1">
      <c r="A36" s="290"/>
      <c r="B36" s="297"/>
      <c r="C36" s="297"/>
      <c r="D36" s="297"/>
      <c r="E36" s="18" t="s">
        <v>12</v>
      </c>
      <c r="F36" s="86"/>
      <c r="G36" s="106"/>
      <c r="H36" s="83"/>
      <c r="I36" s="82"/>
      <c r="J36" s="83"/>
      <c r="K36" s="19"/>
      <c r="L36" s="19"/>
      <c r="M36" s="19"/>
      <c r="N36" s="19"/>
      <c r="O36" s="284"/>
    </row>
    <row r="37" spans="1:15" ht="27.75" customHeight="1">
      <c r="A37" s="290"/>
      <c r="B37" s="297"/>
      <c r="C37" s="297"/>
      <c r="D37" s="297"/>
      <c r="E37" s="20" t="s">
        <v>13</v>
      </c>
      <c r="F37" s="85">
        <v>0</v>
      </c>
      <c r="G37" s="85"/>
      <c r="H37" s="83"/>
      <c r="I37" s="81"/>
      <c r="J37" s="83"/>
      <c r="K37" s="17"/>
      <c r="L37" s="17"/>
      <c r="M37" s="83"/>
      <c r="N37" s="83"/>
      <c r="O37" s="284"/>
    </row>
    <row r="38" spans="1:15" ht="25.5" customHeight="1">
      <c r="A38" s="290"/>
      <c r="B38" s="297"/>
      <c r="C38" s="297"/>
      <c r="D38" s="297"/>
      <c r="E38" s="48" t="s">
        <v>177</v>
      </c>
      <c r="F38" s="85">
        <v>0</v>
      </c>
      <c r="G38" s="85"/>
      <c r="H38" s="83"/>
      <c r="I38" s="81"/>
      <c r="J38" s="83"/>
      <c r="K38" s="17"/>
      <c r="L38" s="17"/>
      <c r="M38" s="81"/>
      <c r="N38" s="17"/>
      <c r="O38" s="284"/>
    </row>
    <row r="39" spans="1:15" ht="27.75" customHeight="1">
      <c r="A39" s="290"/>
      <c r="B39" s="297"/>
      <c r="C39" s="297"/>
      <c r="D39" s="297"/>
      <c r="E39" s="49" t="s">
        <v>175</v>
      </c>
      <c r="F39" s="85">
        <v>0</v>
      </c>
      <c r="G39" s="85"/>
      <c r="H39" s="83"/>
      <c r="I39" s="81"/>
      <c r="J39" s="83"/>
      <c r="K39" s="17"/>
      <c r="L39" s="17"/>
      <c r="M39" s="81"/>
      <c r="N39" s="17"/>
      <c r="O39" s="284"/>
    </row>
    <row r="40" spans="1:15" ht="27.75" customHeight="1">
      <c r="A40" s="290"/>
      <c r="B40" s="297"/>
      <c r="C40" s="297"/>
      <c r="D40" s="297"/>
      <c r="E40" s="20" t="s">
        <v>283</v>
      </c>
      <c r="F40" s="209">
        <v>9663.79</v>
      </c>
      <c r="G40" s="85">
        <v>2375.33</v>
      </c>
      <c r="H40" s="85">
        <f>G40/F40%</f>
        <v>24.579693888215697</v>
      </c>
      <c r="I40" s="83">
        <v>4716.18</v>
      </c>
      <c r="J40" s="83">
        <f>I40/F40%</f>
        <v>48.8025919437405</v>
      </c>
      <c r="K40" s="83">
        <v>0</v>
      </c>
      <c r="L40" s="83">
        <f>K40/F40%</f>
        <v>0</v>
      </c>
      <c r="M40" s="83">
        <v>0</v>
      </c>
      <c r="N40" s="83">
        <f>M40/F40%</f>
        <v>0</v>
      </c>
      <c r="O40" s="284"/>
    </row>
    <row r="41" spans="1:15" ht="36.75" customHeight="1">
      <c r="A41" s="290"/>
      <c r="B41" s="297"/>
      <c r="C41" s="297"/>
      <c r="D41" s="298"/>
      <c r="E41" s="22" t="s">
        <v>141</v>
      </c>
      <c r="F41" s="98">
        <f>F26-F33</f>
        <v>0</v>
      </c>
      <c r="G41" s="98">
        <v>0</v>
      </c>
      <c r="H41" s="129">
        <v>0</v>
      </c>
      <c r="I41" s="98">
        <v>0</v>
      </c>
      <c r="J41" s="129">
        <v>0</v>
      </c>
      <c r="K41" s="98">
        <v>0</v>
      </c>
      <c r="L41" s="129">
        <v>0</v>
      </c>
      <c r="M41" s="98">
        <v>0</v>
      </c>
      <c r="N41" s="129">
        <v>0</v>
      </c>
      <c r="O41" s="284"/>
    </row>
    <row r="42" spans="1:15" ht="24" customHeight="1">
      <c r="A42" s="375" t="s">
        <v>139</v>
      </c>
      <c r="B42" s="375"/>
      <c r="C42" s="375"/>
      <c r="D42" s="375"/>
      <c r="E42" s="375"/>
      <c r="F42" s="375"/>
      <c r="G42" s="375"/>
      <c r="H42" s="375"/>
      <c r="I42" s="375"/>
      <c r="J42" s="375"/>
      <c r="K42" s="375"/>
      <c r="L42" s="375"/>
      <c r="M42" s="375"/>
      <c r="N42" s="375"/>
      <c r="O42" s="375"/>
    </row>
    <row r="43" spans="1:15" ht="20.25" customHeight="1">
      <c r="A43" s="290" t="s">
        <v>99</v>
      </c>
      <c r="B43" s="298" t="s">
        <v>36</v>
      </c>
      <c r="C43" s="297" t="s">
        <v>35</v>
      </c>
      <c r="D43" s="296" t="s">
        <v>69</v>
      </c>
      <c r="E43" s="54" t="s">
        <v>11</v>
      </c>
      <c r="F43" s="65">
        <f>SUM(F45:F49)</f>
        <v>1966.11</v>
      </c>
      <c r="G43" s="65">
        <f aca="true" t="shared" si="1" ref="G43:L43">G48</f>
        <v>579.22</v>
      </c>
      <c r="H43" s="65">
        <f t="shared" si="1"/>
        <v>29.46020314224535</v>
      </c>
      <c r="I43" s="65">
        <f t="shared" si="1"/>
        <v>876.88</v>
      </c>
      <c r="J43" s="65">
        <f t="shared" si="1"/>
        <v>44.59974263901817</v>
      </c>
      <c r="K43" s="97">
        <f t="shared" si="1"/>
        <v>0</v>
      </c>
      <c r="L43" s="97">
        <f t="shared" si="1"/>
        <v>0</v>
      </c>
      <c r="M43" s="81">
        <v>0</v>
      </c>
      <c r="N43" s="81">
        <v>100</v>
      </c>
      <c r="O43" s="360"/>
    </row>
    <row r="44" spans="1:15" ht="15" customHeight="1">
      <c r="A44" s="292"/>
      <c r="B44" s="295"/>
      <c r="C44" s="297"/>
      <c r="D44" s="297"/>
      <c r="E44" s="18" t="s">
        <v>12</v>
      </c>
      <c r="F44" s="86"/>
      <c r="G44" s="106"/>
      <c r="H44" s="82"/>
      <c r="I44" s="82"/>
      <c r="J44" s="82"/>
      <c r="K44" s="82"/>
      <c r="L44" s="82"/>
      <c r="M44" s="19"/>
      <c r="N44" s="19"/>
      <c r="O44" s="361"/>
    </row>
    <row r="45" spans="1:15" ht="24.75" customHeight="1">
      <c r="A45" s="292"/>
      <c r="B45" s="295"/>
      <c r="C45" s="297"/>
      <c r="D45" s="297"/>
      <c r="E45" s="20" t="s">
        <v>13</v>
      </c>
      <c r="F45" s="114"/>
      <c r="G45" s="85"/>
      <c r="H45" s="81"/>
      <c r="I45" s="81"/>
      <c r="J45" s="81"/>
      <c r="K45" s="81"/>
      <c r="L45" s="81"/>
      <c r="M45" s="17"/>
      <c r="N45" s="17"/>
      <c r="O45" s="361"/>
    </row>
    <row r="46" spans="1:15" ht="24.75" customHeight="1">
      <c r="A46" s="292"/>
      <c r="B46" s="295"/>
      <c r="C46" s="297"/>
      <c r="D46" s="297"/>
      <c r="E46" s="48" t="s">
        <v>177</v>
      </c>
      <c r="F46" s="114"/>
      <c r="G46" s="85"/>
      <c r="H46" s="81"/>
      <c r="I46" s="81"/>
      <c r="J46" s="81"/>
      <c r="K46" s="81"/>
      <c r="L46" s="81"/>
      <c r="M46" s="17"/>
      <c r="N46" s="17"/>
      <c r="O46" s="361"/>
    </row>
    <row r="47" spans="1:15" ht="24.75" customHeight="1">
      <c r="A47" s="292"/>
      <c r="B47" s="295"/>
      <c r="C47" s="297"/>
      <c r="D47" s="297"/>
      <c r="E47" s="49" t="s">
        <v>175</v>
      </c>
      <c r="F47" s="127"/>
      <c r="G47" s="85"/>
      <c r="H47" s="83"/>
      <c r="I47" s="83"/>
      <c r="J47" s="83"/>
      <c r="K47" s="83"/>
      <c r="L47" s="83"/>
      <c r="M47" s="17"/>
      <c r="N47" s="17"/>
      <c r="O47" s="361"/>
    </row>
    <row r="48" spans="1:15" ht="24.75" customHeight="1">
      <c r="A48" s="292"/>
      <c r="B48" s="295"/>
      <c r="C48" s="297"/>
      <c r="D48" s="297"/>
      <c r="E48" s="20" t="s">
        <v>283</v>
      </c>
      <c r="F48" s="128">
        <v>1966.11</v>
      </c>
      <c r="G48" s="85">
        <v>579.22</v>
      </c>
      <c r="H48" s="122">
        <f>G48/F48%</f>
        <v>29.46020314224535</v>
      </c>
      <c r="I48" s="83">
        <v>876.88</v>
      </c>
      <c r="J48" s="83">
        <f>I48/F48%</f>
        <v>44.59974263901817</v>
      </c>
      <c r="K48" s="83">
        <v>0</v>
      </c>
      <c r="L48" s="83">
        <f>K48/F48%</f>
        <v>0</v>
      </c>
      <c r="M48" s="36">
        <v>0</v>
      </c>
      <c r="N48" s="83">
        <v>0</v>
      </c>
      <c r="O48" s="361"/>
    </row>
    <row r="49" spans="1:15" ht="24.75" customHeight="1">
      <c r="A49" s="293"/>
      <c r="B49" s="295"/>
      <c r="C49" s="298"/>
      <c r="D49" s="298"/>
      <c r="E49" s="22" t="s">
        <v>17</v>
      </c>
      <c r="F49" s="114"/>
      <c r="G49" s="85"/>
      <c r="H49" s="81"/>
      <c r="I49" s="83"/>
      <c r="J49" s="83"/>
      <c r="K49" s="81"/>
      <c r="L49" s="17"/>
      <c r="M49" s="17"/>
      <c r="N49" s="17"/>
      <c r="O49" s="362"/>
    </row>
    <row r="50" spans="1:15" ht="20.25" customHeight="1">
      <c r="A50" s="321" t="s">
        <v>140</v>
      </c>
      <c r="B50" s="287"/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8"/>
    </row>
    <row r="51" spans="1:15" ht="19.5" customHeight="1">
      <c r="A51" s="289" t="s">
        <v>100</v>
      </c>
      <c r="B51" s="296" t="s">
        <v>33</v>
      </c>
      <c r="C51" s="296" t="s">
        <v>35</v>
      </c>
      <c r="D51" s="296" t="s">
        <v>69</v>
      </c>
      <c r="E51" s="15" t="s">
        <v>11</v>
      </c>
      <c r="F51" s="65">
        <f>SUM(F53:F57)</f>
        <v>360.91</v>
      </c>
      <c r="G51" s="65">
        <f>SUM(G53:G57)</f>
        <v>107.01</v>
      </c>
      <c r="H51" s="65">
        <f>G51/F51%</f>
        <v>29.650051259316726</v>
      </c>
      <c r="I51" s="65">
        <f>SUM(I53:I57)</f>
        <v>162.36</v>
      </c>
      <c r="J51" s="65">
        <f>J56</f>
        <v>44.98628466930814</v>
      </c>
      <c r="K51" s="81">
        <f>K56</f>
        <v>0</v>
      </c>
      <c r="L51" s="81">
        <f>L56</f>
        <v>0</v>
      </c>
      <c r="M51" s="81">
        <v>0</v>
      </c>
      <c r="N51" s="81">
        <v>0</v>
      </c>
      <c r="O51" s="406"/>
    </row>
    <row r="52" spans="1:15" ht="17.25" customHeight="1">
      <c r="A52" s="290"/>
      <c r="B52" s="297"/>
      <c r="C52" s="297"/>
      <c r="D52" s="297"/>
      <c r="E52" s="18" t="s">
        <v>12</v>
      </c>
      <c r="F52" s="86"/>
      <c r="G52" s="106"/>
      <c r="H52" s="107"/>
      <c r="I52" s="82"/>
      <c r="J52" s="82"/>
      <c r="K52" s="82"/>
      <c r="L52" s="19"/>
      <c r="M52" s="82"/>
      <c r="N52" s="81"/>
      <c r="O52" s="407"/>
    </row>
    <row r="53" spans="1:15" ht="21.75" customHeight="1">
      <c r="A53" s="290"/>
      <c r="B53" s="297"/>
      <c r="C53" s="297"/>
      <c r="D53" s="297"/>
      <c r="E53" s="20" t="s">
        <v>13</v>
      </c>
      <c r="F53" s="85">
        <v>0</v>
      </c>
      <c r="G53" s="85"/>
      <c r="H53" s="83"/>
      <c r="I53" s="81"/>
      <c r="J53" s="81"/>
      <c r="K53" s="81"/>
      <c r="L53" s="17"/>
      <c r="M53" s="81"/>
      <c r="N53" s="81"/>
      <c r="O53" s="407"/>
    </row>
    <row r="54" spans="1:15" ht="24" customHeight="1">
      <c r="A54" s="290"/>
      <c r="B54" s="297"/>
      <c r="C54" s="297"/>
      <c r="D54" s="297"/>
      <c r="E54" s="48" t="s">
        <v>177</v>
      </c>
      <c r="F54" s="85">
        <v>0</v>
      </c>
      <c r="G54" s="85"/>
      <c r="H54" s="83"/>
      <c r="I54" s="81"/>
      <c r="J54" s="81"/>
      <c r="K54" s="81"/>
      <c r="L54" s="17"/>
      <c r="M54" s="81"/>
      <c r="N54" s="81"/>
      <c r="O54" s="407"/>
    </row>
    <row r="55" spans="1:15" ht="27" customHeight="1">
      <c r="A55" s="290"/>
      <c r="B55" s="297"/>
      <c r="C55" s="297"/>
      <c r="D55" s="297"/>
      <c r="E55" s="49" t="s">
        <v>175</v>
      </c>
      <c r="F55" s="85">
        <v>0</v>
      </c>
      <c r="G55" s="85"/>
      <c r="H55" s="83"/>
      <c r="I55" s="81"/>
      <c r="J55" s="81"/>
      <c r="K55" s="81"/>
      <c r="L55" s="17"/>
      <c r="M55" s="81"/>
      <c r="N55" s="81"/>
      <c r="O55" s="407"/>
    </row>
    <row r="56" spans="1:15" ht="24.75" customHeight="1">
      <c r="A56" s="290"/>
      <c r="B56" s="297"/>
      <c r="C56" s="297"/>
      <c r="D56" s="297"/>
      <c r="E56" s="20" t="s">
        <v>283</v>
      </c>
      <c r="F56" s="209">
        <v>360.91</v>
      </c>
      <c r="G56" s="85">
        <v>107.01</v>
      </c>
      <c r="H56" s="85">
        <f>G56/F56%</f>
        <v>29.650051259316726</v>
      </c>
      <c r="I56" s="85">
        <v>162.36</v>
      </c>
      <c r="J56" s="85">
        <f>I56/F56%</f>
        <v>44.98628466930814</v>
      </c>
      <c r="K56" s="83">
        <v>0</v>
      </c>
      <c r="L56" s="83">
        <f>K56/F56%</f>
        <v>0</v>
      </c>
      <c r="M56" s="83">
        <v>0</v>
      </c>
      <c r="N56" s="81">
        <v>0</v>
      </c>
      <c r="O56" s="407"/>
    </row>
    <row r="57" spans="1:15" ht="22.5" customHeight="1">
      <c r="A57" s="290"/>
      <c r="B57" s="297"/>
      <c r="C57" s="297"/>
      <c r="D57" s="298"/>
      <c r="E57" s="21" t="s">
        <v>17</v>
      </c>
      <c r="F57" s="98">
        <v>0</v>
      </c>
      <c r="G57" s="119"/>
      <c r="H57" s="94"/>
      <c r="I57" s="94"/>
      <c r="J57" s="94"/>
      <c r="K57" s="94"/>
      <c r="L57" s="24"/>
      <c r="M57" s="24"/>
      <c r="N57" s="24"/>
      <c r="O57" s="407"/>
    </row>
    <row r="58" spans="1:15" ht="19.5" customHeight="1">
      <c r="A58" s="375" t="s">
        <v>140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</row>
    <row r="59" spans="1:15" ht="18" customHeight="1">
      <c r="A59" s="289" t="s">
        <v>101</v>
      </c>
      <c r="B59" s="294" t="s">
        <v>43</v>
      </c>
      <c r="C59" s="296" t="s">
        <v>35</v>
      </c>
      <c r="D59" s="296" t="s">
        <v>69</v>
      </c>
      <c r="E59" s="15" t="s">
        <v>11</v>
      </c>
      <c r="F59" s="65">
        <f>SUM(F61:F65)</f>
        <v>2188.38</v>
      </c>
      <c r="G59" s="65">
        <f>SUM(G61:G65)</f>
        <v>331.22</v>
      </c>
      <c r="H59" s="175">
        <f>SUM(H61:H65)</f>
        <v>15.135396960308539</v>
      </c>
      <c r="I59" s="65">
        <f>SUM(I61:I65)</f>
        <v>877.52</v>
      </c>
      <c r="J59" s="65">
        <f>SUM(J61:J65)</f>
        <v>40.09906871749879</v>
      </c>
      <c r="K59" s="81">
        <f>K63</f>
        <v>0</v>
      </c>
      <c r="L59" s="81">
        <f>L63</f>
        <v>0</v>
      </c>
      <c r="M59" s="81">
        <f>M63</f>
        <v>0</v>
      </c>
      <c r="N59" s="81">
        <f>N63</f>
        <v>0</v>
      </c>
      <c r="O59" s="406"/>
    </row>
    <row r="60" spans="1:15" ht="13.5" customHeight="1">
      <c r="A60" s="292"/>
      <c r="B60" s="295"/>
      <c r="C60" s="297"/>
      <c r="D60" s="297"/>
      <c r="E60" s="18" t="s">
        <v>12</v>
      </c>
      <c r="F60" s="86"/>
      <c r="G60" s="106"/>
      <c r="H60" s="107"/>
      <c r="I60" s="82"/>
      <c r="J60" s="82"/>
      <c r="K60" s="82"/>
      <c r="L60" s="19"/>
      <c r="M60" s="19"/>
      <c r="N60" s="19"/>
      <c r="O60" s="407"/>
    </row>
    <row r="61" spans="1:15" ht="24" customHeight="1">
      <c r="A61" s="292"/>
      <c r="B61" s="295"/>
      <c r="C61" s="297"/>
      <c r="D61" s="297"/>
      <c r="E61" s="20" t="s">
        <v>13</v>
      </c>
      <c r="F61" s="85">
        <v>0</v>
      </c>
      <c r="G61" s="85"/>
      <c r="H61" s="83"/>
      <c r="I61" s="81"/>
      <c r="J61" s="81"/>
      <c r="K61" s="81"/>
      <c r="L61" s="17"/>
      <c r="M61" s="17"/>
      <c r="N61" s="17"/>
      <c r="O61" s="407"/>
    </row>
    <row r="62" spans="1:15" ht="23.25" customHeight="1">
      <c r="A62" s="292"/>
      <c r="B62" s="295"/>
      <c r="C62" s="297"/>
      <c r="D62" s="297"/>
      <c r="E62" s="48" t="s">
        <v>177</v>
      </c>
      <c r="F62" s="85">
        <v>0</v>
      </c>
      <c r="G62" s="85"/>
      <c r="H62" s="83"/>
      <c r="I62" s="81"/>
      <c r="J62" s="81"/>
      <c r="K62" s="81"/>
      <c r="L62" s="17"/>
      <c r="M62" s="17"/>
      <c r="N62" s="17"/>
      <c r="O62" s="407"/>
    </row>
    <row r="63" spans="1:15" ht="25.5" customHeight="1">
      <c r="A63" s="292"/>
      <c r="B63" s="295"/>
      <c r="C63" s="297"/>
      <c r="D63" s="297"/>
      <c r="E63" s="49" t="s">
        <v>175</v>
      </c>
      <c r="F63" s="131">
        <v>2188.38</v>
      </c>
      <c r="G63" s="98">
        <v>331.22</v>
      </c>
      <c r="H63" s="83">
        <f>G63/F63%</f>
        <v>15.135396960308539</v>
      </c>
      <c r="I63" s="85">
        <v>877.52</v>
      </c>
      <c r="J63" s="85">
        <f>I63/F63%</f>
        <v>40.09906871749879</v>
      </c>
      <c r="K63" s="83">
        <v>0</v>
      </c>
      <c r="L63" s="83">
        <f>K63/F63%</f>
        <v>0</v>
      </c>
      <c r="M63" s="83">
        <v>0</v>
      </c>
      <c r="N63" s="83">
        <f>M63/F63%</f>
        <v>0</v>
      </c>
      <c r="O63" s="407"/>
    </row>
    <row r="64" spans="1:15" ht="22.5" customHeight="1">
      <c r="A64" s="292"/>
      <c r="B64" s="295"/>
      <c r="C64" s="297"/>
      <c r="D64" s="297"/>
      <c r="E64" s="20" t="s">
        <v>283</v>
      </c>
      <c r="F64" s="85">
        <v>0</v>
      </c>
      <c r="G64" s="133"/>
      <c r="H64" s="83"/>
      <c r="I64" s="81"/>
      <c r="J64" s="81"/>
      <c r="K64" s="81"/>
      <c r="L64" s="17"/>
      <c r="M64" s="17"/>
      <c r="N64" s="17"/>
      <c r="O64" s="407"/>
    </row>
    <row r="65" spans="1:15" ht="25.5" customHeight="1">
      <c r="A65" s="293"/>
      <c r="B65" s="295"/>
      <c r="C65" s="298"/>
      <c r="D65" s="298"/>
      <c r="E65" s="22" t="s">
        <v>17</v>
      </c>
      <c r="F65" s="85">
        <v>0</v>
      </c>
      <c r="G65" s="85"/>
      <c r="H65" s="83"/>
      <c r="I65" s="81"/>
      <c r="J65" s="81"/>
      <c r="K65" s="81"/>
      <c r="L65" s="17"/>
      <c r="M65" s="17"/>
      <c r="N65" s="17"/>
      <c r="O65" s="408"/>
    </row>
    <row r="66" spans="1:15" ht="21" customHeight="1">
      <c r="A66" s="321" t="s">
        <v>139</v>
      </c>
      <c r="B66" s="287"/>
      <c r="C66" s="287"/>
      <c r="D66" s="287"/>
      <c r="E66" s="287"/>
      <c r="F66" s="287"/>
      <c r="G66" s="287"/>
      <c r="H66" s="287"/>
      <c r="I66" s="287"/>
      <c r="J66" s="287"/>
      <c r="K66" s="287"/>
      <c r="L66" s="287"/>
      <c r="M66" s="287"/>
      <c r="N66" s="287"/>
      <c r="O66" s="288"/>
    </row>
    <row r="67" spans="1:15" ht="22.5" customHeight="1" hidden="1">
      <c r="A67" s="289" t="s">
        <v>126</v>
      </c>
      <c r="B67" s="294" t="s">
        <v>148</v>
      </c>
      <c r="C67" s="296" t="s">
        <v>35</v>
      </c>
      <c r="D67" s="296" t="s">
        <v>149</v>
      </c>
      <c r="E67" s="15" t="s">
        <v>11</v>
      </c>
      <c r="F67" s="65"/>
      <c r="G67" s="65">
        <f>SUM(G69:G73)</f>
        <v>0</v>
      </c>
      <c r="H67" s="175">
        <f>SUM(H69:H73)</f>
        <v>0</v>
      </c>
      <c r="I67" s="65">
        <f>SUM(I69:I73)</f>
        <v>0</v>
      </c>
      <c r="J67" s="65">
        <f>SUM(J69:J73)</f>
        <v>0</v>
      </c>
      <c r="K67" s="81"/>
      <c r="L67" s="81"/>
      <c r="M67" s="81">
        <f>M72</f>
        <v>0</v>
      </c>
      <c r="N67" s="81">
        <f>N72</f>
        <v>0</v>
      </c>
      <c r="O67" s="409"/>
    </row>
    <row r="68" spans="1:15" ht="18" customHeight="1" hidden="1">
      <c r="A68" s="292"/>
      <c r="B68" s="295"/>
      <c r="C68" s="297"/>
      <c r="D68" s="297"/>
      <c r="E68" s="18" t="s">
        <v>12</v>
      </c>
      <c r="F68" s="86"/>
      <c r="G68" s="106"/>
      <c r="H68" s="107"/>
      <c r="I68" s="82"/>
      <c r="J68" s="82"/>
      <c r="K68" s="82"/>
      <c r="L68" s="19"/>
      <c r="M68" s="82"/>
      <c r="N68" s="82"/>
      <c r="O68" s="410"/>
    </row>
    <row r="69" spans="1:15" ht="24.75" customHeight="1" hidden="1">
      <c r="A69" s="292"/>
      <c r="B69" s="295"/>
      <c r="C69" s="297"/>
      <c r="D69" s="297"/>
      <c r="E69" s="20" t="s">
        <v>13</v>
      </c>
      <c r="F69" s="85">
        <v>0</v>
      </c>
      <c r="G69" s="85"/>
      <c r="H69" s="83"/>
      <c r="I69" s="81"/>
      <c r="J69" s="81"/>
      <c r="K69" s="81"/>
      <c r="L69" s="17"/>
      <c r="M69" s="81"/>
      <c r="N69" s="81"/>
      <c r="O69" s="410"/>
    </row>
    <row r="70" spans="1:15" ht="23.25" customHeight="1" hidden="1">
      <c r="A70" s="292"/>
      <c r="B70" s="295"/>
      <c r="C70" s="297"/>
      <c r="D70" s="297"/>
      <c r="E70" s="48" t="s">
        <v>14</v>
      </c>
      <c r="F70" s="85">
        <v>0</v>
      </c>
      <c r="G70" s="85"/>
      <c r="H70" s="83"/>
      <c r="I70" s="81"/>
      <c r="J70" s="81"/>
      <c r="K70" s="81"/>
      <c r="L70" s="17"/>
      <c r="M70" s="81"/>
      <c r="N70" s="81"/>
      <c r="O70" s="410"/>
    </row>
    <row r="71" spans="1:15" ht="25.5" customHeight="1" hidden="1">
      <c r="A71" s="292"/>
      <c r="B71" s="295"/>
      <c r="C71" s="297"/>
      <c r="D71" s="297"/>
      <c r="E71" s="49" t="s">
        <v>15</v>
      </c>
      <c r="F71" s="131">
        <v>0</v>
      </c>
      <c r="G71" s="98"/>
      <c r="H71" s="83"/>
      <c r="I71" s="85"/>
      <c r="J71" s="85"/>
      <c r="K71" s="83"/>
      <c r="L71" s="83"/>
      <c r="M71" s="81"/>
      <c r="N71" s="81"/>
      <c r="O71" s="410"/>
    </row>
    <row r="72" spans="1:15" ht="23.25" customHeight="1" hidden="1">
      <c r="A72" s="292"/>
      <c r="B72" s="295"/>
      <c r="C72" s="297"/>
      <c r="D72" s="297"/>
      <c r="E72" s="156" t="s">
        <v>16</v>
      </c>
      <c r="F72" s="85">
        <v>100</v>
      </c>
      <c r="G72" s="177">
        <v>0</v>
      </c>
      <c r="H72" s="83"/>
      <c r="I72" s="83">
        <v>0</v>
      </c>
      <c r="J72" s="83"/>
      <c r="K72" s="83"/>
      <c r="L72" s="36"/>
      <c r="M72" s="83">
        <v>0</v>
      </c>
      <c r="N72" s="81">
        <f>M72/F72%</f>
        <v>0</v>
      </c>
      <c r="O72" s="410"/>
    </row>
    <row r="73" spans="1:15" ht="26.25" customHeight="1" hidden="1">
      <c r="A73" s="293"/>
      <c r="B73" s="295"/>
      <c r="C73" s="298"/>
      <c r="D73" s="298"/>
      <c r="E73" s="22" t="s">
        <v>17</v>
      </c>
      <c r="F73" s="85">
        <v>0</v>
      </c>
      <c r="G73" s="85"/>
      <c r="H73" s="83"/>
      <c r="I73" s="81"/>
      <c r="J73" s="81"/>
      <c r="K73" s="81"/>
      <c r="L73" s="17"/>
      <c r="M73" s="17"/>
      <c r="N73" s="17"/>
      <c r="O73" s="411"/>
    </row>
    <row r="74" spans="1:15" ht="18.75" customHeight="1" hidden="1">
      <c r="A74" s="321" t="s">
        <v>157</v>
      </c>
      <c r="B74" s="287"/>
      <c r="C74" s="287"/>
      <c r="D74" s="287"/>
      <c r="E74" s="287"/>
      <c r="F74" s="287"/>
      <c r="G74" s="287"/>
      <c r="H74" s="287"/>
      <c r="I74" s="287"/>
      <c r="J74" s="287"/>
      <c r="K74" s="287"/>
      <c r="L74" s="287"/>
      <c r="M74" s="287"/>
      <c r="N74" s="287"/>
      <c r="O74" s="288"/>
    </row>
    <row r="75" spans="1:15" ht="17.25" customHeight="1" hidden="1">
      <c r="A75" s="289" t="s">
        <v>150</v>
      </c>
      <c r="B75" s="289" t="s">
        <v>151</v>
      </c>
      <c r="C75" s="289" t="s">
        <v>152</v>
      </c>
      <c r="D75" s="289" t="s">
        <v>152</v>
      </c>
      <c r="E75" s="15" t="s">
        <v>11</v>
      </c>
      <c r="F75" s="183"/>
      <c r="G75" s="192"/>
      <c r="H75" s="192"/>
      <c r="I75" s="192"/>
      <c r="J75" s="192"/>
      <c r="K75" s="192"/>
      <c r="L75" s="192"/>
      <c r="M75" s="158">
        <f>M78+M79</f>
        <v>0</v>
      </c>
      <c r="N75" s="189" t="e">
        <f>M75/F75%</f>
        <v>#DIV/0!</v>
      </c>
      <c r="O75" s="406"/>
    </row>
    <row r="76" spans="1:15" ht="17.25" customHeight="1" hidden="1">
      <c r="A76" s="290"/>
      <c r="B76" s="290"/>
      <c r="C76" s="290"/>
      <c r="D76" s="290"/>
      <c r="E76" s="18" t="s">
        <v>12</v>
      </c>
      <c r="F76" s="192"/>
      <c r="G76" s="192"/>
      <c r="H76" s="192"/>
      <c r="I76" s="192"/>
      <c r="J76" s="192"/>
      <c r="K76" s="192"/>
      <c r="L76" s="192"/>
      <c r="M76" s="159"/>
      <c r="N76" s="189"/>
      <c r="O76" s="407"/>
    </row>
    <row r="77" spans="1:15" ht="24" customHeight="1" hidden="1">
      <c r="A77" s="290"/>
      <c r="B77" s="290"/>
      <c r="C77" s="290"/>
      <c r="D77" s="290"/>
      <c r="E77" s="20" t="s">
        <v>13</v>
      </c>
      <c r="F77" s="192"/>
      <c r="G77" s="192"/>
      <c r="H77" s="192"/>
      <c r="I77" s="192"/>
      <c r="J77" s="192"/>
      <c r="K77" s="192"/>
      <c r="L77" s="192"/>
      <c r="M77" s="159"/>
      <c r="N77" s="189"/>
      <c r="O77" s="407"/>
    </row>
    <row r="78" spans="1:15" ht="24" customHeight="1" hidden="1">
      <c r="A78" s="290"/>
      <c r="B78" s="290"/>
      <c r="C78" s="290"/>
      <c r="D78" s="290"/>
      <c r="E78" s="48" t="s">
        <v>14</v>
      </c>
      <c r="F78" s="193"/>
      <c r="G78" s="192"/>
      <c r="H78" s="192"/>
      <c r="I78" s="192"/>
      <c r="J78" s="192"/>
      <c r="K78" s="192"/>
      <c r="L78" s="192"/>
      <c r="M78" s="158">
        <v>0</v>
      </c>
      <c r="N78" s="189" t="e">
        <f>M78/F78%</f>
        <v>#DIV/0!</v>
      </c>
      <c r="O78" s="407"/>
    </row>
    <row r="79" spans="1:15" ht="24" customHeight="1" hidden="1">
      <c r="A79" s="290"/>
      <c r="B79" s="290"/>
      <c r="C79" s="290"/>
      <c r="D79" s="290"/>
      <c r="E79" s="49" t="s">
        <v>15</v>
      </c>
      <c r="F79" s="176"/>
      <c r="G79" s="192"/>
      <c r="H79" s="192"/>
      <c r="I79" s="192"/>
      <c r="J79" s="192"/>
      <c r="K79" s="192"/>
      <c r="L79" s="192"/>
      <c r="M79" s="158">
        <v>0</v>
      </c>
      <c r="N79" s="189" t="e">
        <f>M79/F79%</f>
        <v>#DIV/0!</v>
      </c>
      <c r="O79" s="407"/>
    </row>
    <row r="80" spans="1:15" ht="24" customHeight="1" hidden="1">
      <c r="A80" s="290"/>
      <c r="B80" s="290"/>
      <c r="C80" s="290"/>
      <c r="D80" s="290"/>
      <c r="E80" s="156" t="s">
        <v>16</v>
      </c>
      <c r="G80" s="192"/>
      <c r="H80" s="192"/>
      <c r="I80" s="192"/>
      <c r="J80" s="192"/>
      <c r="K80" s="192"/>
      <c r="L80" s="192"/>
      <c r="O80" s="407"/>
    </row>
    <row r="81" spans="1:15" ht="24" customHeight="1" hidden="1">
      <c r="A81" s="291"/>
      <c r="B81" s="291"/>
      <c r="C81" s="291"/>
      <c r="D81" s="291"/>
      <c r="E81" s="22" t="s">
        <v>17</v>
      </c>
      <c r="F81" s="192"/>
      <c r="G81" s="192"/>
      <c r="H81" s="192"/>
      <c r="I81" s="192"/>
      <c r="J81" s="192"/>
      <c r="K81" s="192"/>
      <c r="L81" s="192"/>
      <c r="M81" s="159"/>
      <c r="N81" s="159"/>
      <c r="O81" s="408"/>
    </row>
    <row r="82" spans="1:15" ht="19.5" customHeight="1" hidden="1">
      <c r="A82" s="321" t="s">
        <v>158</v>
      </c>
      <c r="B82" s="287"/>
      <c r="C82" s="287"/>
      <c r="D82" s="287"/>
      <c r="E82" s="287"/>
      <c r="F82" s="287"/>
      <c r="G82" s="287"/>
      <c r="H82" s="287"/>
      <c r="I82" s="287"/>
      <c r="J82" s="287"/>
      <c r="K82" s="287"/>
      <c r="L82" s="287"/>
      <c r="M82" s="287"/>
      <c r="N82" s="287"/>
      <c r="O82" s="288"/>
    </row>
    <row r="83" spans="1:15" ht="15" customHeight="1" hidden="1">
      <c r="A83" s="404" t="s">
        <v>53</v>
      </c>
      <c r="B83" s="299" t="s">
        <v>103</v>
      </c>
      <c r="C83" s="306" t="s">
        <v>35</v>
      </c>
      <c r="D83" s="306" t="s">
        <v>68</v>
      </c>
      <c r="E83" s="15" t="s">
        <v>11</v>
      </c>
      <c r="F83" s="65">
        <f>SUM(F85:F89)</f>
        <v>0</v>
      </c>
      <c r="G83" s="65">
        <f>SUM(G85:G89)</f>
        <v>0</v>
      </c>
      <c r="H83" s="81">
        <v>0</v>
      </c>
      <c r="I83" s="81">
        <f>G83</f>
        <v>0</v>
      </c>
      <c r="J83" s="81"/>
      <c r="K83" s="155">
        <v>0</v>
      </c>
      <c r="L83" s="155"/>
      <c r="M83" s="81">
        <v>0</v>
      </c>
      <c r="N83" s="81" t="e">
        <f>M83/F83%</f>
        <v>#DIV/0!</v>
      </c>
      <c r="O83" s="406"/>
    </row>
    <row r="84" spans="1:15" ht="15" customHeight="1" hidden="1">
      <c r="A84" s="413"/>
      <c r="B84" s="363"/>
      <c r="C84" s="307"/>
      <c r="D84" s="307"/>
      <c r="E84" s="18" t="s">
        <v>12</v>
      </c>
      <c r="F84" s="86"/>
      <c r="G84" s="106"/>
      <c r="H84" s="107"/>
      <c r="I84" s="82"/>
      <c r="J84" s="82"/>
      <c r="K84" s="19"/>
      <c r="L84" s="19"/>
      <c r="M84" s="82"/>
      <c r="N84" s="82"/>
      <c r="O84" s="407"/>
    </row>
    <row r="85" spans="1:15" ht="25.5" customHeight="1" hidden="1">
      <c r="A85" s="413"/>
      <c r="B85" s="363"/>
      <c r="C85" s="307"/>
      <c r="D85" s="307"/>
      <c r="E85" s="156" t="s">
        <v>13</v>
      </c>
      <c r="F85" s="85">
        <v>0</v>
      </c>
      <c r="G85" s="85"/>
      <c r="H85" s="83"/>
      <c r="I85" s="81"/>
      <c r="J85" s="81"/>
      <c r="K85" s="17"/>
      <c r="L85" s="17"/>
      <c r="M85" s="81"/>
      <c r="N85" s="81"/>
      <c r="O85" s="407"/>
    </row>
    <row r="86" spans="1:15" ht="22.5" customHeight="1" hidden="1">
      <c r="A86" s="413"/>
      <c r="B86" s="363"/>
      <c r="C86" s="307"/>
      <c r="D86" s="307"/>
      <c r="E86" s="21" t="s">
        <v>14</v>
      </c>
      <c r="F86" s="85">
        <v>0</v>
      </c>
      <c r="G86" s="85"/>
      <c r="H86" s="83"/>
      <c r="I86" s="81"/>
      <c r="J86" s="81"/>
      <c r="K86" s="17"/>
      <c r="L86" s="17"/>
      <c r="M86" s="81"/>
      <c r="N86" s="81"/>
      <c r="O86" s="407"/>
    </row>
    <row r="87" spans="1:15" ht="22.5" customHeight="1" hidden="1">
      <c r="A87" s="413"/>
      <c r="B87" s="363"/>
      <c r="C87" s="307"/>
      <c r="D87" s="307"/>
      <c r="E87" s="22" t="s">
        <v>15</v>
      </c>
      <c r="F87" s="131">
        <v>0</v>
      </c>
      <c r="G87" s="131"/>
      <c r="H87" s="131"/>
      <c r="I87" s="131"/>
      <c r="J87" s="131"/>
      <c r="K87" s="131"/>
      <c r="L87" s="131"/>
      <c r="M87" s="83">
        <v>0</v>
      </c>
      <c r="N87" s="83" t="e">
        <f>M87/F87%</f>
        <v>#DIV/0!</v>
      </c>
      <c r="O87" s="407"/>
    </row>
    <row r="88" spans="1:15" ht="21.75" customHeight="1" hidden="1">
      <c r="A88" s="413"/>
      <c r="B88" s="363"/>
      <c r="C88" s="307"/>
      <c r="D88" s="307"/>
      <c r="E88" s="20" t="s">
        <v>16</v>
      </c>
      <c r="F88" s="85">
        <v>0</v>
      </c>
      <c r="G88" s="132"/>
      <c r="H88" s="83"/>
      <c r="I88" s="81"/>
      <c r="J88" s="81"/>
      <c r="K88" s="17"/>
      <c r="L88" s="17"/>
      <c r="M88" s="81"/>
      <c r="N88" s="81"/>
      <c r="O88" s="407"/>
    </row>
    <row r="89" spans="1:15" ht="27.75" customHeight="1" hidden="1">
      <c r="A89" s="414"/>
      <c r="B89" s="363"/>
      <c r="C89" s="308"/>
      <c r="D89" s="308"/>
      <c r="E89" s="22" t="s">
        <v>17</v>
      </c>
      <c r="F89" s="85">
        <v>0</v>
      </c>
      <c r="G89" s="85"/>
      <c r="H89" s="83"/>
      <c r="I89" s="81"/>
      <c r="J89" s="81"/>
      <c r="K89" s="17"/>
      <c r="L89" s="17"/>
      <c r="M89" s="81"/>
      <c r="N89" s="81"/>
      <c r="O89" s="408"/>
    </row>
    <row r="90" spans="1:15" ht="14.25" customHeight="1" hidden="1">
      <c r="A90" s="289" t="s">
        <v>102</v>
      </c>
      <c r="B90" s="294" t="s">
        <v>146</v>
      </c>
      <c r="C90" s="296" t="s">
        <v>147</v>
      </c>
      <c r="D90" s="296" t="s">
        <v>147</v>
      </c>
      <c r="E90" s="15" t="s">
        <v>11</v>
      </c>
      <c r="F90" s="65">
        <v>0</v>
      </c>
      <c r="G90" s="65">
        <f>SUM(G92:G96)</f>
        <v>0</v>
      </c>
      <c r="H90" s="81"/>
      <c r="I90" s="65"/>
      <c r="J90" s="81"/>
      <c r="K90" s="65"/>
      <c r="L90" s="81"/>
      <c r="M90" s="81">
        <v>0</v>
      </c>
      <c r="N90" s="81" t="e">
        <f>M90/F90%</f>
        <v>#DIV/0!</v>
      </c>
      <c r="O90" s="406"/>
    </row>
    <row r="91" spans="1:15" ht="15" hidden="1">
      <c r="A91" s="292"/>
      <c r="B91" s="295"/>
      <c r="C91" s="297"/>
      <c r="D91" s="297"/>
      <c r="E91" s="18" t="s">
        <v>12</v>
      </c>
      <c r="F91" s="86"/>
      <c r="G91" s="106"/>
      <c r="H91" s="107"/>
      <c r="I91" s="82"/>
      <c r="J91" s="82"/>
      <c r="K91" s="19"/>
      <c r="L91" s="19"/>
      <c r="M91" s="82"/>
      <c r="N91" s="82"/>
      <c r="O91" s="407"/>
    </row>
    <row r="92" spans="1:15" ht="24" customHeight="1" hidden="1">
      <c r="A92" s="292"/>
      <c r="B92" s="295"/>
      <c r="C92" s="297"/>
      <c r="D92" s="297"/>
      <c r="E92" s="20" t="s">
        <v>13</v>
      </c>
      <c r="F92" s="85">
        <v>0</v>
      </c>
      <c r="G92" s="85"/>
      <c r="H92" s="83"/>
      <c r="I92" s="81"/>
      <c r="J92" s="81"/>
      <c r="K92" s="17"/>
      <c r="L92" s="17"/>
      <c r="M92" s="81"/>
      <c r="N92" s="81"/>
      <c r="O92" s="407"/>
    </row>
    <row r="93" spans="1:15" ht="26.25" customHeight="1" hidden="1">
      <c r="A93" s="292"/>
      <c r="B93" s="295"/>
      <c r="C93" s="297"/>
      <c r="D93" s="297"/>
      <c r="E93" s="48" t="s">
        <v>14</v>
      </c>
      <c r="F93" s="85">
        <v>0</v>
      </c>
      <c r="G93" s="85"/>
      <c r="H93" s="83"/>
      <c r="I93" s="81"/>
      <c r="J93" s="81"/>
      <c r="K93" s="17"/>
      <c r="L93" s="17"/>
      <c r="M93" s="81"/>
      <c r="N93" s="81"/>
      <c r="O93" s="407"/>
    </row>
    <row r="94" spans="1:15" ht="27.75" customHeight="1" hidden="1">
      <c r="A94" s="292"/>
      <c r="B94" s="295"/>
      <c r="C94" s="297"/>
      <c r="D94" s="297"/>
      <c r="E94" s="49" t="s">
        <v>15</v>
      </c>
      <c r="F94" s="98">
        <v>0</v>
      </c>
      <c r="G94" s="110">
        <v>0</v>
      </c>
      <c r="H94" s="83"/>
      <c r="I94" s="98">
        <v>0</v>
      </c>
      <c r="J94" s="83"/>
      <c r="K94" s="98">
        <v>0</v>
      </c>
      <c r="L94" s="83"/>
      <c r="M94" s="83">
        <v>0</v>
      </c>
      <c r="N94" s="83" t="e">
        <f>M94/F94%</f>
        <v>#DIV/0!</v>
      </c>
      <c r="O94" s="407"/>
    </row>
    <row r="95" spans="1:15" ht="24.75" customHeight="1" hidden="1">
      <c r="A95" s="292"/>
      <c r="B95" s="295"/>
      <c r="C95" s="297"/>
      <c r="D95" s="297"/>
      <c r="E95" s="20" t="s">
        <v>16</v>
      </c>
      <c r="F95" s="85">
        <v>0</v>
      </c>
      <c r="G95" s="133"/>
      <c r="H95" s="83"/>
      <c r="I95" s="81"/>
      <c r="J95" s="81"/>
      <c r="K95" s="17"/>
      <c r="L95" s="17"/>
      <c r="M95" s="81"/>
      <c r="N95" s="81"/>
      <c r="O95" s="407"/>
    </row>
    <row r="96" spans="1:15" ht="24.75" customHeight="1" hidden="1">
      <c r="A96" s="293"/>
      <c r="B96" s="295"/>
      <c r="C96" s="298"/>
      <c r="D96" s="298"/>
      <c r="E96" s="22" t="s">
        <v>17</v>
      </c>
      <c r="F96" s="85">
        <v>0</v>
      </c>
      <c r="G96" s="85"/>
      <c r="H96" s="83"/>
      <c r="I96" s="81"/>
      <c r="J96" s="81"/>
      <c r="K96" s="17"/>
      <c r="L96" s="17"/>
      <c r="M96" s="17"/>
      <c r="N96" s="17"/>
      <c r="O96" s="408"/>
    </row>
    <row r="97" spans="1:15" ht="15.75" customHeight="1" hidden="1">
      <c r="A97" s="328" t="s">
        <v>167</v>
      </c>
      <c r="B97" s="329"/>
      <c r="C97" s="329"/>
      <c r="D97" s="329"/>
      <c r="E97" s="329"/>
      <c r="F97" s="329"/>
      <c r="G97" s="329"/>
      <c r="H97" s="329"/>
      <c r="I97" s="329"/>
      <c r="J97" s="329"/>
      <c r="K97" s="329"/>
      <c r="L97" s="329"/>
      <c r="M97" s="329"/>
      <c r="N97" s="329"/>
      <c r="O97" s="330"/>
    </row>
    <row r="98" spans="1:15" ht="18" customHeight="1">
      <c r="A98" s="289" t="s">
        <v>126</v>
      </c>
      <c r="B98" s="294" t="s">
        <v>260</v>
      </c>
      <c r="C98" s="296" t="s">
        <v>35</v>
      </c>
      <c r="D98" s="296" t="s">
        <v>68</v>
      </c>
      <c r="E98" s="15" t="s">
        <v>11</v>
      </c>
      <c r="F98" s="65">
        <f>SUM(F100:F104)</f>
        <v>522.9</v>
      </c>
      <c r="G98" s="65">
        <f>SUM(G100:G104)</f>
        <v>0</v>
      </c>
      <c r="H98" s="175">
        <f>SUM(H100:H104)</f>
        <v>0</v>
      </c>
      <c r="I98" s="65">
        <f>SUM(I100:I104)</f>
        <v>0</v>
      </c>
      <c r="J98" s="65">
        <f>SUM(J100:J104)</f>
        <v>0</v>
      </c>
      <c r="K98" s="81">
        <f>K102</f>
        <v>0</v>
      </c>
      <c r="L98" s="81">
        <f>L102</f>
        <v>0</v>
      </c>
      <c r="M98" s="81">
        <f>M102</f>
        <v>0</v>
      </c>
      <c r="N98" s="81">
        <f>N102</f>
        <v>0</v>
      </c>
      <c r="O98" s="312" t="s">
        <v>282</v>
      </c>
    </row>
    <row r="99" spans="1:15" ht="13.5" customHeight="1">
      <c r="A99" s="292"/>
      <c r="B99" s="295"/>
      <c r="C99" s="297"/>
      <c r="D99" s="297"/>
      <c r="E99" s="18" t="s">
        <v>12</v>
      </c>
      <c r="F99" s="86"/>
      <c r="G99" s="106"/>
      <c r="H99" s="107"/>
      <c r="I99" s="82"/>
      <c r="J99" s="82"/>
      <c r="K99" s="82"/>
      <c r="L99" s="19"/>
      <c r="M99" s="19"/>
      <c r="N99" s="19"/>
      <c r="O99" s="313"/>
    </row>
    <row r="100" spans="1:15" ht="24" customHeight="1">
      <c r="A100" s="292"/>
      <c r="B100" s="295"/>
      <c r="C100" s="297"/>
      <c r="D100" s="297"/>
      <c r="E100" s="20" t="s">
        <v>13</v>
      </c>
      <c r="F100" s="85">
        <v>0</v>
      </c>
      <c r="G100" s="85"/>
      <c r="H100" s="83"/>
      <c r="I100" s="81"/>
      <c r="J100" s="81"/>
      <c r="K100" s="81"/>
      <c r="L100" s="17"/>
      <c r="M100" s="17"/>
      <c r="N100" s="17"/>
      <c r="O100" s="313"/>
    </row>
    <row r="101" spans="1:15" ht="23.25" customHeight="1">
      <c r="A101" s="292"/>
      <c r="B101" s="295"/>
      <c r="C101" s="297"/>
      <c r="D101" s="297"/>
      <c r="E101" s="48" t="s">
        <v>177</v>
      </c>
      <c r="F101" s="85">
        <v>0</v>
      </c>
      <c r="G101" s="85"/>
      <c r="H101" s="83"/>
      <c r="I101" s="81"/>
      <c r="J101" s="81"/>
      <c r="K101" s="81"/>
      <c r="L101" s="17"/>
      <c r="M101" s="17"/>
      <c r="N101" s="17"/>
      <c r="O101" s="313"/>
    </row>
    <row r="102" spans="1:15" ht="25.5" customHeight="1">
      <c r="A102" s="292"/>
      <c r="B102" s="295"/>
      <c r="C102" s="297"/>
      <c r="D102" s="297"/>
      <c r="E102" s="49" t="s">
        <v>175</v>
      </c>
      <c r="F102" s="131">
        <v>0</v>
      </c>
      <c r="G102" s="98"/>
      <c r="H102" s="83"/>
      <c r="I102" s="85"/>
      <c r="J102" s="85"/>
      <c r="K102" s="83"/>
      <c r="L102" s="83"/>
      <c r="M102" s="83"/>
      <c r="N102" s="83"/>
      <c r="O102" s="313"/>
    </row>
    <row r="103" spans="1:15" ht="22.5" customHeight="1">
      <c r="A103" s="292"/>
      <c r="B103" s="295"/>
      <c r="C103" s="297"/>
      <c r="D103" s="297"/>
      <c r="E103" s="20" t="s">
        <v>176</v>
      </c>
      <c r="F103" s="85">
        <v>522.9</v>
      </c>
      <c r="G103" s="253">
        <v>0</v>
      </c>
      <c r="H103" s="83">
        <v>0</v>
      </c>
      <c r="I103" s="81">
        <v>0</v>
      </c>
      <c r="J103" s="81">
        <v>0</v>
      </c>
      <c r="K103" s="81"/>
      <c r="L103" s="17"/>
      <c r="M103" s="17"/>
      <c r="N103" s="17"/>
      <c r="O103" s="313"/>
    </row>
    <row r="104" spans="1:15" ht="25.5" customHeight="1">
      <c r="A104" s="293"/>
      <c r="B104" s="295"/>
      <c r="C104" s="298"/>
      <c r="D104" s="298"/>
      <c r="E104" s="22" t="s">
        <v>17</v>
      </c>
      <c r="F104" s="85">
        <v>0</v>
      </c>
      <c r="G104" s="85"/>
      <c r="H104" s="83"/>
      <c r="I104" s="81"/>
      <c r="J104" s="81"/>
      <c r="K104" s="81"/>
      <c r="L104" s="17"/>
      <c r="M104" s="17"/>
      <c r="N104" s="17"/>
      <c r="O104" s="314"/>
    </row>
    <row r="105" spans="1:15" ht="29.25" customHeight="1">
      <c r="A105" s="321" t="s">
        <v>281</v>
      </c>
      <c r="B105" s="287"/>
      <c r="C105" s="287"/>
      <c r="D105" s="287"/>
      <c r="E105" s="287"/>
      <c r="F105" s="287"/>
      <c r="G105" s="287"/>
      <c r="H105" s="287"/>
      <c r="I105" s="287"/>
      <c r="J105" s="287"/>
      <c r="K105" s="287"/>
      <c r="L105" s="287"/>
      <c r="M105" s="287"/>
      <c r="N105" s="287"/>
      <c r="O105" s="288"/>
    </row>
    <row r="106" spans="1:15" ht="39.75" customHeight="1">
      <c r="A106" s="397" t="s">
        <v>105</v>
      </c>
      <c r="B106" s="358"/>
      <c r="C106" s="358"/>
      <c r="D106" s="398"/>
      <c r="E106" s="25" t="s">
        <v>104</v>
      </c>
      <c r="F106" s="65">
        <f>F110+F111+F109</f>
        <v>28821.000000000004</v>
      </c>
      <c r="G106" s="65">
        <f>G110+G111</f>
        <v>6491.1</v>
      </c>
      <c r="H106" s="95">
        <f>G106/F106%</f>
        <v>22.52211928801915</v>
      </c>
      <c r="I106" s="94">
        <f>I110+I111</f>
        <v>13982.38</v>
      </c>
      <c r="J106" s="95">
        <f>I106/F106%</f>
        <v>48.51455535893965</v>
      </c>
      <c r="K106" s="94">
        <f>K110+K111+K112</f>
        <v>0</v>
      </c>
      <c r="L106" s="95">
        <f>K106/F106%</f>
        <v>0</v>
      </c>
      <c r="M106" s="94">
        <f>M109+M110+M111</f>
        <v>0</v>
      </c>
      <c r="N106" s="91">
        <f aca="true" t="shared" si="2" ref="N106:N111">M106/F106%</f>
        <v>0</v>
      </c>
      <c r="O106" s="384"/>
    </row>
    <row r="107" spans="1:15" ht="14.25" customHeight="1">
      <c r="A107" s="344"/>
      <c r="B107" s="345"/>
      <c r="C107" s="345"/>
      <c r="D107" s="346"/>
      <c r="E107" s="27" t="s">
        <v>12</v>
      </c>
      <c r="F107" s="87"/>
      <c r="G107" s="87"/>
      <c r="H107" s="100"/>
      <c r="I107" s="87"/>
      <c r="J107" s="95"/>
      <c r="K107" s="87"/>
      <c r="L107" s="87"/>
      <c r="M107" s="87"/>
      <c r="N107" s="91"/>
      <c r="O107" s="385"/>
    </row>
    <row r="108" spans="1:15" ht="29.25" customHeight="1">
      <c r="A108" s="344"/>
      <c r="B108" s="345"/>
      <c r="C108" s="345"/>
      <c r="D108" s="346"/>
      <c r="E108" s="20" t="s">
        <v>13</v>
      </c>
      <c r="F108" s="259">
        <v>0</v>
      </c>
      <c r="G108" s="261"/>
      <c r="H108" s="260"/>
      <c r="I108" s="96"/>
      <c r="J108" s="95"/>
      <c r="K108" s="96"/>
      <c r="L108" s="91"/>
      <c r="M108" s="96"/>
      <c r="N108" s="91"/>
      <c r="O108" s="386"/>
    </row>
    <row r="109" spans="1:15" ht="29.25" customHeight="1">
      <c r="A109" s="344"/>
      <c r="B109" s="345"/>
      <c r="C109" s="345"/>
      <c r="D109" s="346"/>
      <c r="E109" s="48" t="s">
        <v>177</v>
      </c>
      <c r="F109" s="85">
        <f>F23</f>
        <v>0</v>
      </c>
      <c r="G109" s="247"/>
      <c r="H109" s="100"/>
      <c r="I109" s="113"/>
      <c r="J109" s="95"/>
      <c r="K109" s="92"/>
      <c r="L109" s="93"/>
      <c r="M109" s="92">
        <v>0</v>
      </c>
      <c r="N109" s="91">
        <v>0</v>
      </c>
      <c r="O109" s="386"/>
    </row>
    <row r="110" spans="1:15" ht="26.25" customHeight="1">
      <c r="A110" s="344"/>
      <c r="B110" s="345"/>
      <c r="C110" s="345"/>
      <c r="D110" s="346"/>
      <c r="E110" s="49" t="s">
        <v>175</v>
      </c>
      <c r="F110" s="85">
        <f>F87+F24</f>
        <v>2188.38</v>
      </c>
      <c r="G110" s="85">
        <f>G87+G24</f>
        <v>331.22</v>
      </c>
      <c r="H110" s="100">
        <f>G110/F110%</f>
        <v>15.135396960308539</v>
      </c>
      <c r="I110" s="85">
        <f>I24</f>
        <v>877.52</v>
      </c>
      <c r="J110" s="99">
        <f>I110/F110%</f>
        <v>40.09906871749879</v>
      </c>
      <c r="K110" s="83">
        <f>K24</f>
        <v>0</v>
      </c>
      <c r="L110" s="83">
        <f>K110/F110%</f>
        <v>0</v>
      </c>
      <c r="M110" s="83">
        <f>M24+M87</f>
        <v>0</v>
      </c>
      <c r="N110" s="91">
        <f t="shared" si="2"/>
        <v>0</v>
      </c>
      <c r="O110" s="386"/>
    </row>
    <row r="111" spans="1:15" ht="29.25" customHeight="1">
      <c r="A111" s="344"/>
      <c r="B111" s="345"/>
      <c r="C111" s="345"/>
      <c r="D111" s="346"/>
      <c r="E111" s="20" t="s">
        <v>176</v>
      </c>
      <c r="F111" s="85">
        <f>F25</f>
        <v>26632.620000000003</v>
      </c>
      <c r="G111" s="85">
        <f>G25</f>
        <v>6159.88</v>
      </c>
      <c r="H111" s="100">
        <f>G111/F111%</f>
        <v>23.12908005295761</v>
      </c>
      <c r="I111" s="85">
        <f>I25</f>
        <v>13104.859999999999</v>
      </c>
      <c r="J111" s="99">
        <f>I111/F111%</f>
        <v>49.206048822834546</v>
      </c>
      <c r="K111" s="83">
        <f>K25</f>
        <v>0</v>
      </c>
      <c r="L111" s="83">
        <f>K111/F111%</f>
        <v>0</v>
      </c>
      <c r="M111" s="205">
        <f>M25</f>
        <v>0</v>
      </c>
      <c r="N111" s="91">
        <f t="shared" si="2"/>
        <v>0</v>
      </c>
      <c r="O111" s="386"/>
    </row>
    <row r="112" spans="1:15" ht="27" customHeight="1">
      <c r="A112" s="399"/>
      <c r="B112" s="359"/>
      <c r="C112" s="359"/>
      <c r="D112" s="400"/>
      <c r="E112" s="210" t="s">
        <v>141</v>
      </c>
      <c r="F112" s="85">
        <v>0</v>
      </c>
      <c r="G112" s="85">
        <v>0</v>
      </c>
      <c r="H112" s="99">
        <v>0</v>
      </c>
      <c r="I112" s="85">
        <v>0</v>
      </c>
      <c r="J112" s="99">
        <v>0</v>
      </c>
      <c r="K112" s="83">
        <f>K26</f>
        <v>0</v>
      </c>
      <c r="L112" s="91">
        <v>100</v>
      </c>
      <c r="M112" s="90">
        <f>M26</f>
        <v>0</v>
      </c>
      <c r="N112" s="91">
        <v>0</v>
      </c>
      <c r="O112" s="386"/>
    </row>
    <row r="113" spans="1:15" ht="15">
      <c r="A113" s="423" t="s">
        <v>95</v>
      </c>
      <c r="B113" s="424"/>
      <c r="C113" s="424"/>
      <c r="D113" s="424"/>
      <c r="E113" s="424"/>
      <c r="F113" s="424"/>
      <c r="G113" s="424"/>
      <c r="H113" s="424"/>
      <c r="I113" s="424"/>
      <c r="J113" s="424"/>
      <c r="K113" s="424"/>
      <c r="L113" s="424"/>
      <c r="M113" s="424"/>
      <c r="N113" s="424"/>
      <c r="O113" s="425"/>
    </row>
    <row r="114" spans="1:15" ht="15">
      <c r="A114" s="416" t="s">
        <v>45</v>
      </c>
      <c r="B114" s="417"/>
      <c r="C114" s="417"/>
      <c r="D114" s="417"/>
      <c r="E114" s="417"/>
      <c r="F114" s="417"/>
      <c r="G114" s="417"/>
      <c r="H114" s="417"/>
      <c r="I114" s="417"/>
      <c r="J114" s="417"/>
      <c r="K114" s="417"/>
      <c r="L114" s="417"/>
      <c r="M114" s="417"/>
      <c r="N114" s="417"/>
      <c r="O114" s="418"/>
    </row>
    <row r="115" spans="1:15" ht="15" customHeight="1">
      <c r="A115" s="404" t="s">
        <v>54</v>
      </c>
      <c r="B115" s="299" t="s">
        <v>106</v>
      </c>
      <c r="C115" s="306" t="s">
        <v>59</v>
      </c>
      <c r="D115" s="306" t="s">
        <v>59</v>
      </c>
      <c r="E115" s="15" t="s">
        <v>11</v>
      </c>
      <c r="F115" s="65">
        <f>F120</f>
        <v>2513.66</v>
      </c>
      <c r="G115" s="65">
        <f>G120</f>
        <v>591.4</v>
      </c>
      <c r="H115" s="65">
        <f>G115/F115%</f>
        <v>23.527446034865495</v>
      </c>
      <c r="I115" s="65">
        <f>I120</f>
        <v>1319.57</v>
      </c>
      <c r="J115" s="65">
        <f>I115/F115%</f>
        <v>52.49596206328621</v>
      </c>
      <c r="K115" s="17">
        <f>K120</f>
        <v>0</v>
      </c>
      <c r="L115" s="81">
        <f>L120</f>
        <v>0</v>
      </c>
      <c r="M115" s="81">
        <f>M120</f>
        <v>0</v>
      </c>
      <c r="N115" s="81">
        <f>N120</f>
        <v>0</v>
      </c>
      <c r="O115" s="312"/>
    </row>
    <row r="116" spans="1:15" ht="14.25" customHeight="1">
      <c r="A116" s="413"/>
      <c r="B116" s="363"/>
      <c r="C116" s="307"/>
      <c r="D116" s="307"/>
      <c r="E116" s="18" t="s">
        <v>12</v>
      </c>
      <c r="F116" s="86"/>
      <c r="G116" s="106"/>
      <c r="H116" s="107"/>
      <c r="I116" s="82"/>
      <c r="J116" s="82"/>
      <c r="K116" s="19"/>
      <c r="L116" s="82"/>
      <c r="M116" s="82"/>
      <c r="N116" s="82"/>
      <c r="O116" s="284"/>
    </row>
    <row r="117" spans="1:15" ht="27.75" customHeight="1">
      <c r="A117" s="413"/>
      <c r="B117" s="363"/>
      <c r="C117" s="307"/>
      <c r="D117" s="307"/>
      <c r="E117" s="20" t="s">
        <v>13</v>
      </c>
      <c r="F117" s="85">
        <v>0</v>
      </c>
      <c r="G117" s="85"/>
      <c r="H117" s="83"/>
      <c r="I117" s="81"/>
      <c r="J117" s="81"/>
      <c r="K117" s="17"/>
      <c r="L117" s="81"/>
      <c r="M117" s="81"/>
      <c r="N117" s="81"/>
      <c r="O117" s="284"/>
    </row>
    <row r="118" spans="1:15" ht="23.25" customHeight="1">
      <c r="A118" s="413"/>
      <c r="B118" s="363"/>
      <c r="C118" s="307"/>
      <c r="D118" s="307"/>
      <c r="E118" s="48" t="s">
        <v>14</v>
      </c>
      <c r="F118" s="85">
        <v>0</v>
      </c>
      <c r="G118" s="85"/>
      <c r="H118" s="83"/>
      <c r="I118" s="81"/>
      <c r="J118" s="81"/>
      <c r="K118" s="17"/>
      <c r="L118" s="81"/>
      <c r="M118" s="81"/>
      <c r="N118" s="81"/>
      <c r="O118" s="284"/>
    </row>
    <row r="119" spans="1:15" ht="36.75" customHeight="1">
      <c r="A119" s="413"/>
      <c r="B119" s="363"/>
      <c r="C119" s="307"/>
      <c r="D119" s="307"/>
      <c r="E119" s="22" t="s">
        <v>15</v>
      </c>
      <c r="F119" s="98">
        <v>0</v>
      </c>
      <c r="G119" s="98"/>
      <c r="H119" s="100"/>
      <c r="I119" s="94"/>
      <c r="J119" s="94"/>
      <c r="K119" s="17"/>
      <c r="L119" s="81"/>
      <c r="M119" s="81"/>
      <c r="N119" s="81"/>
      <c r="O119" s="284"/>
    </row>
    <row r="120" spans="1:15" ht="33" customHeight="1">
      <c r="A120" s="413"/>
      <c r="B120" s="363"/>
      <c r="C120" s="307"/>
      <c r="D120" s="307"/>
      <c r="E120" s="20" t="s">
        <v>16</v>
      </c>
      <c r="F120" s="127">
        <f>F127</f>
        <v>2513.66</v>
      </c>
      <c r="G120" s="127">
        <f>G127</f>
        <v>591.4</v>
      </c>
      <c r="H120" s="127">
        <f>H127</f>
        <v>23.527446034865495</v>
      </c>
      <c r="I120" s="127">
        <f>I127</f>
        <v>1319.57</v>
      </c>
      <c r="J120" s="127">
        <f>I120/F120%</f>
        <v>52.49596206328621</v>
      </c>
      <c r="K120" s="17">
        <v>0</v>
      </c>
      <c r="L120" s="81">
        <v>0</v>
      </c>
      <c r="M120" s="81">
        <v>0</v>
      </c>
      <c r="N120" s="81">
        <v>0</v>
      </c>
      <c r="O120" s="284"/>
    </row>
    <row r="121" spans="1:15" ht="38.25" customHeight="1">
      <c r="A121" s="414"/>
      <c r="B121" s="363"/>
      <c r="C121" s="308"/>
      <c r="D121" s="308"/>
      <c r="E121" s="22" t="s">
        <v>133</v>
      </c>
      <c r="F121" s="85">
        <f>F128</f>
        <v>168.98</v>
      </c>
      <c r="G121" s="85">
        <f>G128</f>
        <v>168.98</v>
      </c>
      <c r="H121" s="85">
        <f>H128</f>
        <v>100</v>
      </c>
      <c r="I121" s="83">
        <v>168.98</v>
      </c>
      <c r="J121" s="83">
        <f>I121/F121%</f>
        <v>100</v>
      </c>
      <c r="K121" s="17"/>
      <c r="L121" s="17"/>
      <c r="M121" s="81"/>
      <c r="N121" s="81"/>
      <c r="O121" s="285"/>
    </row>
    <row r="122" spans="1:15" ht="15" customHeight="1">
      <c r="A122" s="289" t="s">
        <v>107</v>
      </c>
      <c r="B122" s="294" t="s">
        <v>67</v>
      </c>
      <c r="C122" s="296" t="s">
        <v>59</v>
      </c>
      <c r="D122" s="296" t="s">
        <v>69</v>
      </c>
      <c r="E122" s="15" t="s">
        <v>11</v>
      </c>
      <c r="F122" s="65">
        <f>F127</f>
        <v>2513.66</v>
      </c>
      <c r="G122" s="65">
        <f>G127</f>
        <v>591.4</v>
      </c>
      <c r="H122" s="65">
        <f>G122/F122%</f>
        <v>23.527446034865495</v>
      </c>
      <c r="I122" s="65">
        <f>I127</f>
        <v>1319.57</v>
      </c>
      <c r="J122" s="65">
        <f>I122/F122%</f>
        <v>52.49596206328621</v>
      </c>
      <c r="K122" s="81">
        <f>K127</f>
        <v>0</v>
      </c>
      <c r="L122" s="81">
        <f>L127</f>
        <v>0</v>
      </c>
      <c r="M122" s="81">
        <f>M127</f>
        <v>0</v>
      </c>
      <c r="N122" s="81">
        <f>N127</f>
        <v>0</v>
      </c>
      <c r="O122" s="312"/>
    </row>
    <row r="123" spans="1:15" ht="15" customHeight="1">
      <c r="A123" s="290"/>
      <c r="B123" s="295"/>
      <c r="C123" s="297"/>
      <c r="D123" s="297"/>
      <c r="E123" s="18" t="s">
        <v>12</v>
      </c>
      <c r="F123" s="86"/>
      <c r="G123" s="106"/>
      <c r="H123" s="107"/>
      <c r="I123" s="82"/>
      <c r="J123" s="82"/>
      <c r="K123" s="82"/>
      <c r="L123" s="19"/>
      <c r="M123" s="82"/>
      <c r="N123" s="82"/>
      <c r="O123" s="284"/>
    </row>
    <row r="124" spans="1:15" ht="28.5" customHeight="1">
      <c r="A124" s="290"/>
      <c r="B124" s="295"/>
      <c r="C124" s="297"/>
      <c r="D124" s="297"/>
      <c r="E124" s="20" t="s">
        <v>13</v>
      </c>
      <c r="F124" s="85">
        <v>0</v>
      </c>
      <c r="G124" s="85"/>
      <c r="H124" s="83"/>
      <c r="I124" s="81"/>
      <c r="J124" s="81"/>
      <c r="K124" s="81"/>
      <c r="L124" s="17"/>
      <c r="M124" s="81"/>
      <c r="N124" s="81"/>
      <c r="O124" s="284"/>
    </row>
    <row r="125" spans="1:15" ht="24.75" customHeight="1">
      <c r="A125" s="290"/>
      <c r="B125" s="295"/>
      <c r="C125" s="297"/>
      <c r="D125" s="297"/>
      <c r="E125" s="48" t="s">
        <v>14</v>
      </c>
      <c r="F125" s="85">
        <v>0</v>
      </c>
      <c r="G125" s="85"/>
      <c r="H125" s="83"/>
      <c r="I125" s="81"/>
      <c r="J125" s="81"/>
      <c r="K125" s="81"/>
      <c r="L125" s="17"/>
      <c r="M125" s="81"/>
      <c r="N125" s="81"/>
      <c r="O125" s="284"/>
    </row>
    <row r="126" spans="1:15" ht="25.5" customHeight="1">
      <c r="A126" s="290"/>
      <c r="B126" s="295"/>
      <c r="C126" s="297"/>
      <c r="D126" s="297"/>
      <c r="E126" s="49" t="s">
        <v>15</v>
      </c>
      <c r="F126" s="127">
        <v>0</v>
      </c>
      <c r="G126" s="85"/>
      <c r="H126" s="83"/>
      <c r="I126" s="81"/>
      <c r="J126" s="81"/>
      <c r="K126" s="81"/>
      <c r="L126" s="17"/>
      <c r="M126" s="81"/>
      <c r="N126" s="81"/>
      <c r="O126" s="284"/>
    </row>
    <row r="127" spans="1:15" ht="25.5">
      <c r="A127" s="290"/>
      <c r="B127" s="295"/>
      <c r="C127" s="297"/>
      <c r="D127" s="297"/>
      <c r="E127" s="20" t="s">
        <v>16</v>
      </c>
      <c r="F127" s="128">
        <v>2513.66</v>
      </c>
      <c r="G127" s="85">
        <v>591.4</v>
      </c>
      <c r="H127" s="85">
        <f>G127/F127%</f>
        <v>23.527446034865495</v>
      </c>
      <c r="I127" s="85">
        <v>1319.57</v>
      </c>
      <c r="J127" s="85">
        <f>I127/F127%</f>
        <v>52.49596206328621</v>
      </c>
      <c r="K127" s="83">
        <v>0</v>
      </c>
      <c r="L127" s="83">
        <f>K127/F127%</f>
        <v>0</v>
      </c>
      <c r="M127" s="83">
        <v>0</v>
      </c>
      <c r="N127" s="83">
        <f>M127/F127%</f>
        <v>0</v>
      </c>
      <c r="O127" s="284"/>
    </row>
    <row r="128" spans="1:15" ht="38.25">
      <c r="A128" s="290"/>
      <c r="B128" s="295"/>
      <c r="C128" s="298"/>
      <c r="D128" s="298"/>
      <c r="E128" s="22" t="s">
        <v>133</v>
      </c>
      <c r="F128" s="98">
        <v>168.98</v>
      </c>
      <c r="G128" s="98">
        <v>168.98</v>
      </c>
      <c r="H128" s="129">
        <v>100</v>
      </c>
      <c r="I128" s="129">
        <v>168.98</v>
      </c>
      <c r="J128" s="129">
        <f>I128/F128%</f>
        <v>100</v>
      </c>
      <c r="K128" s="94"/>
      <c r="L128" s="24"/>
      <c r="M128" s="94"/>
      <c r="N128" s="94"/>
      <c r="O128" s="285"/>
    </row>
    <row r="129" spans="1:15" ht="30.75" customHeight="1">
      <c r="A129" s="375" t="s">
        <v>191</v>
      </c>
      <c r="B129" s="375"/>
      <c r="C129" s="375"/>
      <c r="D129" s="375"/>
      <c r="E129" s="375"/>
      <c r="F129" s="375"/>
      <c r="G129" s="375"/>
      <c r="H129" s="375"/>
      <c r="I129" s="375"/>
      <c r="J129" s="375"/>
      <c r="K129" s="375"/>
      <c r="L129" s="375"/>
      <c r="M129" s="375"/>
      <c r="N129" s="375"/>
      <c r="O129" s="375"/>
    </row>
    <row r="130" spans="1:15" ht="19.5" customHeight="1" hidden="1">
      <c r="A130" s="405" t="s">
        <v>55</v>
      </c>
      <c r="B130" s="308" t="s">
        <v>108</v>
      </c>
      <c r="C130" s="306" t="s">
        <v>59</v>
      </c>
      <c r="D130" s="306" t="s">
        <v>68</v>
      </c>
      <c r="E130" s="54" t="s">
        <v>11</v>
      </c>
      <c r="F130" s="120" t="e">
        <f>SUM(F132:F136)</f>
        <v>#REF!</v>
      </c>
      <c r="G130" s="120" t="e">
        <f>SUM(G132:G136)</f>
        <v>#REF!</v>
      </c>
      <c r="H130" s="100">
        <v>0</v>
      </c>
      <c r="I130" s="97">
        <v>0</v>
      </c>
      <c r="J130" s="97">
        <v>0</v>
      </c>
      <c r="K130" s="97">
        <v>0</v>
      </c>
      <c r="L130" s="31">
        <v>0</v>
      </c>
      <c r="M130" s="31"/>
      <c r="N130" s="31"/>
      <c r="O130" s="312" t="s">
        <v>122</v>
      </c>
    </row>
    <row r="131" spans="1:15" ht="21" customHeight="1" hidden="1">
      <c r="A131" s="413"/>
      <c r="B131" s="363"/>
      <c r="C131" s="307"/>
      <c r="D131" s="307"/>
      <c r="E131" s="18" t="s">
        <v>12</v>
      </c>
      <c r="F131" s="86"/>
      <c r="G131" s="106"/>
      <c r="H131" s="107"/>
      <c r="I131" s="82"/>
      <c r="J131" s="82"/>
      <c r="K131" s="82"/>
      <c r="L131" s="19"/>
      <c r="M131" s="19"/>
      <c r="N131" s="19"/>
      <c r="O131" s="284"/>
    </row>
    <row r="132" spans="1:15" ht="27" customHeight="1" hidden="1">
      <c r="A132" s="413"/>
      <c r="B132" s="363"/>
      <c r="C132" s="307"/>
      <c r="D132" s="307"/>
      <c r="E132" s="20" t="s">
        <v>13</v>
      </c>
      <c r="F132" s="85">
        <v>0</v>
      </c>
      <c r="G132" s="85"/>
      <c r="H132" s="83"/>
      <c r="I132" s="81"/>
      <c r="J132" s="81"/>
      <c r="K132" s="81"/>
      <c r="L132" s="17"/>
      <c r="M132" s="17"/>
      <c r="N132" s="17"/>
      <c r="O132" s="284"/>
    </row>
    <row r="133" spans="1:15" ht="27" customHeight="1" hidden="1">
      <c r="A133" s="413"/>
      <c r="B133" s="363"/>
      <c r="C133" s="307"/>
      <c r="D133" s="307"/>
      <c r="E133" s="21" t="s">
        <v>14</v>
      </c>
      <c r="F133" s="85">
        <v>0</v>
      </c>
      <c r="G133" s="85"/>
      <c r="H133" s="83"/>
      <c r="I133" s="81"/>
      <c r="J133" s="81"/>
      <c r="K133" s="81"/>
      <c r="L133" s="17"/>
      <c r="M133" s="17"/>
      <c r="N133" s="17"/>
      <c r="O133" s="284"/>
    </row>
    <row r="134" spans="1:15" ht="27" customHeight="1" hidden="1">
      <c r="A134" s="413"/>
      <c r="B134" s="363"/>
      <c r="C134" s="307"/>
      <c r="D134" s="307"/>
      <c r="E134" s="22" t="s">
        <v>15</v>
      </c>
      <c r="F134" s="85" t="e">
        <f>#REF!</f>
        <v>#REF!</v>
      </c>
      <c r="G134" s="85" t="e">
        <f>#REF!</f>
        <v>#REF!</v>
      </c>
      <c r="H134" s="85" t="e">
        <f>#REF!</f>
        <v>#REF!</v>
      </c>
      <c r="I134" s="85" t="e">
        <f>#REF!</f>
        <v>#REF!</v>
      </c>
      <c r="J134" s="85" t="e">
        <f>#REF!</f>
        <v>#REF!</v>
      </c>
      <c r="K134" s="85">
        <v>0</v>
      </c>
      <c r="L134" s="17">
        <v>0</v>
      </c>
      <c r="M134" s="17"/>
      <c r="N134" s="17"/>
      <c r="O134" s="284"/>
    </row>
    <row r="135" spans="1:15" ht="27" customHeight="1" hidden="1">
      <c r="A135" s="413"/>
      <c r="B135" s="363"/>
      <c r="C135" s="307"/>
      <c r="D135" s="307"/>
      <c r="E135" s="20" t="s">
        <v>16</v>
      </c>
      <c r="F135" s="85">
        <v>0</v>
      </c>
      <c r="G135" s="85"/>
      <c r="H135" s="83"/>
      <c r="I135" s="81"/>
      <c r="J135" s="81"/>
      <c r="K135" s="81"/>
      <c r="L135" s="17"/>
      <c r="M135" s="17"/>
      <c r="N135" s="17"/>
      <c r="O135" s="284"/>
    </row>
    <row r="136" spans="1:15" ht="33" customHeight="1" hidden="1">
      <c r="A136" s="414"/>
      <c r="B136" s="363"/>
      <c r="C136" s="308"/>
      <c r="D136" s="308"/>
      <c r="E136" s="22" t="s">
        <v>17</v>
      </c>
      <c r="F136" s="85">
        <v>0</v>
      </c>
      <c r="G136" s="85"/>
      <c r="H136" s="83"/>
      <c r="I136" s="81"/>
      <c r="J136" s="81"/>
      <c r="K136" s="81"/>
      <c r="L136" s="17"/>
      <c r="M136" s="17"/>
      <c r="N136" s="17"/>
      <c r="O136" s="285"/>
    </row>
    <row r="137" spans="1:15" ht="17.25" customHeight="1">
      <c r="A137" s="404" t="s">
        <v>134</v>
      </c>
      <c r="B137" s="306" t="s">
        <v>135</v>
      </c>
      <c r="C137" s="296" t="s">
        <v>59</v>
      </c>
      <c r="D137" s="296" t="s">
        <v>59</v>
      </c>
      <c r="E137" s="15" t="s">
        <v>11</v>
      </c>
      <c r="F137" s="174">
        <f>F139+F140+F141+F142+F143</f>
        <v>42.5</v>
      </c>
      <c r="G137" s="174">
        <f aca="true" t="shared" si="3" ref="G137:L137">G142</f>
        <v>37.51</v>
      </c>
      <c r="H137" s="174">
        <f t="shared" si="3"/>
        <v>88.25882352941176</v>
      </c>
      <c r="I137" s="174">
        <f t="shared" si="3"/>
        <v>37.51</v>
      </c>
      <c r="J137" s="174">
        <f t="shared" si="3"/>
        <v>88.25882352941176</v>
      </c>
      <c r="K137" s="97">
        <f t="shared" si="3"/>
        <v>0</v>
      </c>
      <c r="L137" s="97">
        <f t="shared" si="3"/>
        <v>0</v>
      </c>
      <c r="M137" s="97">
        <f>K137</f>
        <v>0</v>
      </c>
      <c r="N137" s="97">
        <f>L137</f>
        <v>0</v>
      </c>
      <c r="O137" s="161"/>
    </row>
    <row r="138" spans="1:15" ht="16.5" customHeight="1">
      <c r="A138" s="405"/>
      <c r="B138" s="307"/>
      <c r="C138" s="297"/>
      <c r="D138" s="297"/>
      <c r="E138" s="18" t="s">
        <v>12</v>
      </c>
      <c r="F138" s="168"/>
      <c r="G138" s="168"/>
      <c r="H138" s="122"/>
      <c r="I138" s="97"/>
      <c r="J138" s="97"/>
      <c r="K138" s="97"/>
      <c r="L138" s="31"/>
      <c r="M138" s="31"/>
      <c r="N138" s="31"/>
      <c r="O138" s="161"/>
    </row>
    <row r="139" spans="1:15" ht="27.75" customHeight="1">
      <c r="A139" s="405"/>
      <c r="B139" s="307"/>
      <c r="C139" s="297"/>
      <c r="D139" s="297"/>
      <c r="E139" s="20" t="s">
        <v>13</v>
      </c>
      <c r="F139" s="168"/>
      <c r="G139" s="168"/>
      <c r="H139" s="122"/>
      <c r="I139" s="97"/>
      <c r="J139" s="97"/>
      <c r="K139" s="97"/>
      <c r="L139" s="31"/>
      <c r="M139" s="31"/>
      <c r="N139" s="31"/>
      <c r="O139" s="161"/>
    </row>
    <row r="140" spans="1:15" ht="25.5" customHeight="1">
      <c r="A140" s="405"/>
      <c r="B140" s="307"/>
      <c r="C140" s="297"/>
      <c r="D140" s="297"/>
      <c r="E140" s="48" t="s">
        <v>14</v>
      </c>
      <c r="F140" s="168"/>
      <c r="G140" s="168"/>
      <c r="H140" s="122"/>
      <c r="I140" s="97"/>
      <c r="J140" s="97"/>
      <c r="K140" s="97"/>
      <c r="L140" s="31"/>
      <c r="M140" s="31"/>
      <c r="N140" s="31"/>
      <c r="O140" s="161"/>
    </row>
    <row r="141" spans="1:15" ht="21.75" customHeight="1">
      <c r="A141" s="405"/>
      <c r="B141" s="307"/>
      <c r="C141" s="297"/>
      <c r="D141" s="297"/>
      <c r="E141" s="49" t="s">
        <v>15</v>
      </c>
      <c r="F141" s="168"/>
      <c r="G141" s="168"/>
      <c r="H141" s="122"/>
      <c r="I141" s="97"/>
      <c r="J141" s="97"/>
      <c r="K141" s="97"/>
      <c r="L141" s="31"/>
      <c r="M141" s="31"/>
      <c r="N141" s="31"/>
      <c r="O141" s="161"/>
    </row>
    <row r="142" spans="1:15" ht="26.25" customHeight="1">
      <c r="A142" s="405"/>
      <c r="B142" s="307"/>
      <c r="C142" s="297"/>
      <c r="D142" s="297"/>
      <c r="E142" s="20" t="s">
        <v>16</v>
      </c>
      <c r="F142" s="168">
        <f>F149</f>
        <v>42.5</v>
      </c>
      <c r="G142" s="168">
        <f>G149</f>
        <v>37.51</v>
      </c>
      <c r="H142" s="122">
        <f>H149</f>
        <v>88.25882352941176</v>
      </c>
      <c r="I142" s="122">
        <f>I149</f>
        <v>37.51</v>
      </c>
      <c r="J142" s="122">
        <f>J149</f>
        <v>88.25882352941176</v>
      </c>
      <c r="K142" s="122"/>
      <c r="L142" s="122"/>
      <c r="M142" s="122"/>
      <c r="N142" s="122"/>
      <c r="O142" s="161"/>
    </row>
    <row r="143" spans="1:15" ht="26.25" customHeight="1">
      <c r="A143" s="405"/>
      <c r="B143" s="308"/>
      <c r="C143" s="298"/>
      <c r="D143" s="298"/>
      <c r="E143" s="22" t="s">
        <v>17</v>
      </c>
      <c r="F143" s="168"/>
      <c r="G143" s="168"/>
      <c r="H143" s="122"/>
      <c r="I143" s="97"/>
      <c r="J143" s="97"/>
      <c r="K143" s="97"/>
      <c r="L143" s="31"/>
      <c r="M143" s="31"/>
      <c r="N143" s="31"/>
      <c r="O143" s="161"/>
    </row>
    <row r="144" spans="1:15" ht="16.5" customHeight="1">
      <c r="A144" s="290" t="s">
        <v>136</v>
      </c>
      <c r="B144" s="296" t="s">
        <v>137</v>
      </c>
      <c r="C144" s="296" t="s">
        <v>94</v>
      </c>
      <c r="D144" s="296" t="s">
        <v>94</v>
      </c>
      <c r="E144" s="262" t="s">
        <v>11</v>
      </c>
      <c r="F144" s="168">
        <f>F146+F147+F148+F149+F150</f>
        <v>42.5</v>
      </c>
      <c r="G144" s="168">
        <f>G149</f>
        <v>37.51</v>
      </c>
      <c r="H144" s="168">
        <f>H149</f>
        <v>88.25882352941176</v>
      </c>
      <c r="I144" s="122">
        <f>I149</f>
        <v>37.51</v>
      </c>
      <c r="J144" s="122">
        <f>J149</f>
        <v>88.25882352941176</v>
      </c>
      <c r="K144" s="97"/>
      <c r="L144" s="97"/>
      <c r="M144" s="97"/>
      <c r="N144" s="97"/>
      <c r="O144" s="409" t="s">
        <v>168</v>
      </c>
    </row>
    <row r="145" spans="1:15" ht="18" customHeight="1">
      <c r="A145" s="290"/>
      <c r="B145" s="297"/>
      <c r="C145" s="297"/>
      <c r="D145" s="297"/>
      <c r="E145" s="18" t="s">
        <v>12</v>
      </c>
      <c r="F145" s="168"/>
      <c r="G145" s="168"/>
      <c r="H145" s="122"/>
      <c r="I145" s="97"/>
      <c r="J145" s="97"/>
      <c r="K145" s="97"/>
      <c r="L145" s="31"/>
      <c r="M145" s="31"/>
      <c r="N145" s="31"/>
      <c r="O145" s="410"/>
    </row>
    <row r="146" spans="1:15" ht="33" customHeight="1">
      <c r="A146" s="290"/>
      <c r="B146" s="297"/>
      <c r="C146" s="297"/>
      <c r="D146" s="297"/>
      <c r="E146" s="20" t="s">
        <v>13</v>
      </c>
      <c r="F146" s="168"/>
      <c r="G146" s="168"/>
      <c r="H146" s="122"/>
      <c r="I146" s="97"/>
      <c r="J146" s="97"/>
      <c r="K146" s="97"/>
      <c r="L146" s="31"/>
      <c r="M146" s="31"/>
      <c r="N146" s="31"/>
      <c r="O146" s="410"/>
    </row>
    <row r="147" spans="1:15" ht="24" customHeight="1">
      <c r="A147" s="290"/>
      <c r="B147" s="297"/>
      <c r="C147" s="297"/>
      <c r="D147" s="297"/>
      <c r="E147" s="48" t="s">
        <v>14</v>
      </c>
      <c r="F147" s="168"/>
      <c r="G147" s="168"/>
      <c r="H147" s="122"/>
      <c r="I147" s="97"/>
      <c r="J147" s="97"/>
      <c r="K147" s="97"/>
      <c r="L147" s="31"/>
      <c r="M147" s="31"/>
      <c r="N147" s="31"/>
      <c r="O147" s="161"/>
    </row>
    <row r="148" spans="1:15" ht="24.75" customHeight="1">
      <c r="A148" s="290"/>
      <c r="B148" s="297"/>
      <c r="C148" s="297"/>
      <c r="D148" s="297"/>
      <c r="E148" s="49" t="s">
        <v>15</v>
      </c>
      <c r="F148" s="168"/>
      <c r="G148" s="168"/>
      <c r="H148" s="122"/>
      <c r="I148" s="97"/>
      <c r="J148" s="97"/>
      <c r="K148" s="97"/>
      <c r="L148" s="31"/>
      <c r="M148" s="31"/>
      <c r="N148" s="31"/>
      <c r="O148" s="161"/>
    </row>
    <row r="149" spans="1:15" ht="24.75" customHeight="1">
      <c r="A149" s="290"/>
      <c r="B149" s="297"/>
      <c r="C149" s="297"/>
      <c r="D149" s="297"/>
      <c r="E149" s="20" t="s">
        <v>16</v>
      </c>
      <c r="F149" s="168">
        <v>42.5</v>
      </c>
      <c r="G149" s="168">
        <v>37.51</v>
      </c>
      <c r="H149" s="168">
        <f>G149/F149%</f>
        <v>88.25882352941176</v>
      </c>
      <c r="I149" s="122">
        <v>37.51</v>
      </c>
      <c r="J149" s="122">
        <f>I149/F149%</f>
        <v>88.25882352941176</v>
      </c>
      <c r="K149" s="122"/>
      <c r="L149" s="122"/>
      <c r="M149" s="122"/>
      <c r="N149" s="122"/>
      <c r="O149" s="161"/>
    </row>
    <row r="150" spans="1:15" ht="26.25" customHeight="1">
      <c r="A150" s="290"/>
      <c r="B150" s="297"/>
      <c r="C150" s="297"/>
      <c r="D150" s="297"/>
      <c r="E150" s="21" t="s">
        <v>17</v>
      </c>
      <c r="F150" s="221"/>
      <c r="G150" s="221"/>
      <c r="H150" s="222"/>
      <c r="I150" s="223"/>
      <c r="J150" s="223"/>
      <c r="K150" s="223"/>
      <c r="L150" s="224"/>
      <c r="M150" s="224"/>
      <c r="N150" s="224"/>
      <c r="O150" s="161"/>
    </row>
    <row r="151" spans="1:15" ht="26.25" customHeight="1">
      <c r="A151" s="321" t="s">
        <v>265</v>
      </c>
      <c r="B151" s="287"/>
      <c r="C151" s="287"/>
      <c r="D151" s="287"/>
      <c r="E151" s="287"/>
      <c r="F151" s="287"/>
      <c r="G151" s="287"/>
      <c r="H151" s="287"/>
      <c r="I151" s="287"/>
      <c r="J151" s="287"/>
      <c r="K151" s="287"/>
      <c r="L151" s="287"/>
      <c r="M151" s="287"/>
      <c r="N151" s="287"/>
      <c r="O151" s="288"/>
    </row>
    <row r="152" spans="1:15" ht="36" customHeight="1">
      <c r="A152" s="397" t="s">
        <v>109</v>
      </c>
      <c r="B152" s="358"/>
      <c r="C152" s="358"/>
      <c r="D152" s="398"/>
      <c r="E152" s="15" t="s">
        <v>110</v>
      </c>
      <c r="F152" s="65">
        <f>SUM(F154:F157)</f>
        <v>2556.16</v>
      </c>
      <c r="G152" s="65">
        <f>SUM(G154:G158)</f>
        <v>797.89</v>
      </c>
      <c r="H152" s="95">
        <f>G152/F152%</f>
        <v>31.214399724586883</v>
      </c>
      <c r="I152" s="84">
        <f>I157+I158</f>
        <v>1526.06</v>
      </c>
      <c r="J152" s="81">
        <f>I152/F152%</f>
        <v>59.701270655983976</v>
      </c>
      <c r="K152" s="81">
        <f>K157</f>
        <v>0</v>
      </c>
      <c r="L152" s="81">
        <f>L157</f>
        <v>0</v>
      </c>
      <c r="M152" s="17">
        <f>M157</f>
        <v>0</v>
      </c>
      <c r="N152" s="81">
        <f>M152/F152%</f>
        <v>0</v>
      </c>
      <c r="O152" s="283"/>
    </row>
    <row r="153" spans="1:15" ht="17.25" customHeight="1">
      <c r="A153" s="344"/>
      <c r="B153" s="345"/>
      <c r="C153" s="345"/>
      <c r="D153" s="346"/>
      <c r="E153" s="18" t="s">
        <v>12</v>
      </c>
      <c r="F153" s="86"/>
      <c r="G153" s="106"/>
      <c r="H153" s="107"/>
      <c r="I153" s="82"/>
      <c r="J153" s="82"/>
      <c r="K153" s="19"/>
      <c r="L153" s="19"/>
      <c r="M153" s="19"/>
      <c r="N153" s="81"/>
      <c r="O153" s="284"/>
    </row>
    <row r="154" spans="1:15" ht="25.5" customHeight="1">
      <c r="A154" s="344"/>
      <c r="B154" s="345"/>
      <c r="C154" s="345"/>
      <c r="D154" s="346"/>
      <c r="E154" s="20" t="s">
        <v>13</v>
      </c>
      <c r="F154" s="85"/>
      <c r="G154" s="85"/>
      <c r="H154" s="83"/>
      <c r="I154" s="81"/>
      <c r="J154" s="81"/>
      <c r="K154" s="17"/>
      <c r="L154" s="17"/>
      <c r="M154" s="17"/>
      <c r="N154" s="81"/>
      <c r="O154" s="284"/>
    </row>
    <row r="155" spans="1:15" ht="26.25" customHeight="1">
      <c r="A155" s="344"/>
      <c r="B155" s="345"/>
      <c r="C155" s="345"/>
      <c r="D155" s="346"/>
      <c r="E155" s="21" t="s">
        <v>14</v>
      </c>
      <c r="F155" s="85"/>
      <c r="G155" s="85"/>
      <c r="H155" s="83"/>
      <c r="I155" s="81"/>
      <c r="J155" s="81"/>
      <c r="K155" s="17"/>
      <c r="L155" s="17"/>
      <c r="M155" s="17"/>
      <c r="N155" s="81"/>
      <c r="O155" s="284"/>
    </row>
    <row r="156" spans="1:15" ht="27.75" customHeight="1">
      <c r="A156" s="344"/>
      <c r="B156" s="345"/>
      <c r="C156" s="345"/>
      <c r="D156" s="346"/>
      <c r="E156" s="49" t="s">
        <v>15</v>
      </c>
      <c r="F156" s="85"/>
      <c r="G156" s="85"/>
      <c r="H156" s="85"/>
      <c r="I156" s="85"/>
      <c r="J156" s="85"/>
      <c r="K156" s="83"/>
      <c r="L156" s="83"/>
      <c r="M156" s="17"/>
      <c r="N156" s="81"/>
      <c r="O156" s="284"/>
    </row>
    <row r="157" spans="1:15" ht="24" customHeight="1">
      <c r="A157" s="344"/>
      <c r="B157" s="345"/>
      <c r="C157" s="345"/>
      <c r="D157" s="346"/>
      <c r="E157" s="20" t="s">
        <v>16</v>
      </c>
      <c r="F157" s="85">
        <f>F142+F120</f>
        <v>2556.16</v>
      </c>
      <c r="G157" s="85">
        <f>G142+G120</f>
        <v>628.91</v>
      </c>
      <c r="H157" s="85">
        <f>G157/F157%</f>
        <v>24.603702428642965</v>
      </c>
      <c r="I157" s="85">
        <f>I120+I142</f>
        <v>1357.08</v>
      </c>
      <c r="J157" s="85">
        <f>I157/F157%</f>
        <v>53.09057336004006</v>
      </c>
      <c r="K157" s="83"/>
      <c r="L157" s="83"/>
      <c r="M157" s="17"/>
      <c r="N157" s="81"/>
      <c r="O157" s="284"/>
    </row>
    <row r="158" spans="1:15" ht="27" customHeight="1">
      <c r="A158" s="399"/>
      <c r="B158" s="359"/>
      <c r="C158" s="359"/>
      <c r="D158" s="400"/>
      <c r="E158" s="225" t="s">
        <v>133</v>
      </c>
      <c r="F158" s="85">
        <f>F128</f>
        <v>168.98</v>
      </c>
      <c r="G158" s="85">
        <f>G121</f>
        <v>168.98</v>
      </c>
      <c r="H158" s="83">
        <f>G158/F158%</f>
        <v>100</v>
      </c>
      <c r="I158" s="85">
        <f>I121</f>
        <v>168.98</v>
      </c>
      <c r="J158" s="83">
        <f>I158/F158%</f>
        <v>100</v>
      </c>
      <c r="K158" s="17"/>
      <c r="L158" s="17"/>
      <c r="M158" s="17"/>
      <c r="N158" s="81"/>
      <c r="O158" s="284"/>
    </row>
    <row r="159" spans="1:15" ht="15" customHeight="1">
      <c r="A159" s="273" t="s">
        <v>19</v>
      </c>
      <c r="B159" s="273"/>
      <c r="C159" s="273"/>
      <c r="D159" s="274"/>
      <c r="E159" s="15" t="s">
        <v>11</v>
      </c>
      <c r="F159" s="84">
        <f>SUM(F161:F166)</f>
        <v>31377.160000000003</v>
      </c>
      <c r="G159" s="84">
        <f>SUM(G161:G166)</f>
        <v>7120.01</v>
      </c>
      <c r="H159" s="84">
        <f>G159/F159%</f>
        <v>22.691696762868276</v>
      </c>
      <c r="I159" s="84">
        <f>SUM(I161:I165)</f>
        <v>13982.38</v>
      </c>
      <c r="J159" s="84">
        <f>I159/F159%</f>
        <v>44.5622867079111</v>
      </c>
      <c r="K159" s="81">
        <f>K163+K164+K166</f>
        <v>0</v>
      </c>
      <c r="L159" s="81">
        <f>K159/F159%</f>
        <v>0</v>
      </c>
      <c r="M159" s="17">
        <f>M162+M163+M164+M166</f>
        <v>0</v>
      </c>
      <c r="N159" s="81">
        <f>M159/F159%</f>
        <v>0</v>
      </c>
      <c r="O159" s="201"/>
    </row>
    <row r="160" spans="1:15" ht="15">
      <c r="A160" s="276"/>
      <c r="B160" s="276"/>
      <c r="C160" s="276"/>
      <c r="D160" s="277"/>
      <c r="E160" s="18" t="s">
        <v>12</v>
      </c>
      <c r="F160" s="84"/>
      <c r="G160" s="85"/>
      <c r="H160" s="83"/>
      <c r="I160" s="81"/>
      <c r="J160" s="81"/>
      <c r="K160" s="81"/>
      <c r="L160" s="81"/>
      <c r="M160" s="17"/>
      <c r="N160" s="81"/>
      <c r="O160" s="202"/>
    </row>
    <row r="161" spans="1:15" ht="25.5">
      <c r="A161" s="276"/>
      <c r="B161" s="276"/>
      <c r="C161" s="276"/>
      <c r="D161" s="277"/>
      <c r="E161" s="20" t="s">
        <v>13</v>
      </c>
      <c r="F161" s="84"/>
      <c r="G161" s="84"/>
      <c r="H161" s="83"/>
      <c r="I161" s="81"/>
      <c r="J161" s="81"/>
      <c r="K161" s="81"/>
      <c r="L161" s="81"/>
      <c r="M161" s="17"/>
      <c r="N161" s="81"/>
      <c r="O161" s="202"/>
    </row>
    <row r="162" spans="1:15" ht="30" customHeight="1">
      <c r="A162" s="276"/>
      <c r="B162" s="276"/>
      <c r="C162" s="276"/>
      <c r="D162" s="277"/>
      <c r="E162" s="49" t="s">
        <v>14</v>
      </c>
      <c r="F162" s="84">
        <f>F109</f>
        <v>0</v>
      </c>
      <c r="G162" s="85"/>
      <c r="H162" s="83"/>
      <c r="I162" s="83"/>
      <c r="J162" s="83"/>
      <c r="K162" s="83"/>
      <c r="L162" s="83"/>
      <c r="M162" s="83"/>
      <c r="N162" s="83"/>
      <c r="O162" s="202"/>
    </row>
    <row r="163" spans="1:15" ht="30" customHeight="1">
      <c r="A163" s="276"/>
      <c r="B163" s="276"/>
      <c r="C163" s="276"/>
      <c r="D163" s="277"/>
      <c r="E163" s="204" t="s">
        <v>165</v>
      </c>
      <c r="F163" s="254">
        <f>F110</f>
        <v>2188.38</v>
      </c>
      <c r="G163" s="85">
        <f>G156+G110</f>
        <v>331.22</v>
      </c>
      <c r="H163" s="85">
        <f>G163/F163%</f>
        <v>15.135396960308539</v>
      </c>
      <c r="I163" s="85">
        <f>I156+I110</f>
        <v>877.52</v>
      </c>
      <c r="J163" s="85">
        <f>I163/F163%</f>
        <v>40.09906871749879</v>
      </c>
      <c r="K163" s="83"/>
      <c r="L163" s="83"/>
      <c r="M163" s="83"/>
      <c r="N163" s="83"/>
      <c r="O163" s="202"/>
    </row>
    <row r="164" spans="1:15" ht="30" customHeight="1">
      <c r="A164" s="276"/>
      <c r="B164" s="276"/>
      <c r="C164" s="276"/>
      <c r="D164" s="277"/>
      <c r="E164" s="204" t="s">
        <v>166</v>
      </c>
      <c r="F164" s="263">
        <f>F111</f>
        <v>26632.620000000003</v>
      </c>
      <c r="G164" s="85">
        <f>G111</f>
        <v>6159.88</v>
      </c>
      <c r="H164" s="85">
        <f>H111</f>
        <v>23.12908005295761</v>
      </c>
      <c r="I164" s="85">
        <f>I111</f>
        <v>13104.859999999999</v>
      </c>
      <c r="J164" s="85">
        <f>J111</f>
        <v>49.206048822834546</v>
      </c>
      <c r="K164" s="85"/>
      <c r="L164" s="83"/>
      <c r="M164" s="85"/>
      <c r="N164" s="83"/>
      <c r="O164" s="202"/>
    </row>
    <row r="165" spans="1:15" ht="27.75" customHeight="1">
      <c r="A165" s="276"/>
      <c r="B165" s="276"/>
      <c r="C165" s="276"/>
      <c r="D165" s="277"/>
      <c r="E165" s="156" t="s">
        <v>15</v>
      </c>
      <c r="F165" s="84">
        <v>0</v>
      </c>
      <c r="G165" s="255"/>
      <c r="H165" s="255"/>
      <c r="I165" s="256"/>
      <c r="J165" s="256"/>
      <c r="K165" s="255"/>
      <c r="L165" s="255"/>
      <c r="M165" s="257"/>
      <c r="N165" s="255"/>
      <c r="O165" s="202"/>
    </row>
    <row r="166" spans="1:15" ht="29.25" customHeight="1">
      <c r="A166" s="276"/>
      <c r="B166" s="276"/>
      <c r="C166" s="276"/>
      <c r="D166" s="277"/>
      <c r="E166" s="20" t="s">
        <v>16</v>
      </c>
      <c r="F166" s="84">
        <f>F157</f>
        <v>2556.16</v>
      </c>
      <c r="G166" s="258">
        <f>G157</f>
        <v>628.91</v>
      </c>
      <c r="H166" s="258">
        <f>H157</f>
        <v>24.603702428642965</v>
      </c>
      <c r="I166" s="258">
        <f>I157</f>
        <v>1357.08</v>
      </c>
      <c r="J166" s="258">
        <f>J157</f>
        <v>53.09057336004006</v>
      </c>
      <c r="K166" s="258"/>
      <c r="L166" s="258"/>
      <c r="M166" s="258"/>
      <c r="N166" s="258"/>
      <c r="O166" s="202"/>
    </row>
    <row r="167" spans="1:15" ht="38.25">
      <c r="A167" s="279"/>
      <c r="B167" s="279"/>
      <c r="C167" s="279"/>
      <c r="D167" s="280"/>
      <c r="E167" s="22" t="s">
        <v>133</v>
      </c>
      <c r="F167" s="85">
        <f>F112+F158</f>
        <v>168.98</v>
      </c>
      <c r="G167" s="85">
        <f>G112+G158</f>
        <v>168.98</v>
      </c>
      <c r="H167" s="83">
        <f>G167/F167*100</f>
        <v>100</v>
      </c>
      <c r="I167" s="85">
        <v>168.98</v>
      </c>
      <c r="J167" s="83">
        <f>I167/F167%</f>
        <v>100</v>
      </c>
      <c r="K167" s="85"/>
      <c r="L167" s="83"/>
      <c r="M167" s="83"/>
      <c r="N167" s="83"/>
      <c r="O167" s="203"/>
    </row>
    <row r="168" spans="1:15" ht="15">
      <c r="A168" s="53"/>
      <c r="B168" s="53"/>
      <c r="C168" s="53"/>
      <c r="D168" s="53"/>
      <c r="E168" s="58"/>
      <c r="F168" s="59"/>
      <c r="G168" s="60"/>
      <c r="H168" s="61"/>
      <c r="I168" s="62"/>
      <c r="J168" s="62"/>
      <c r="K168" s="62"/>
      <c r="L168" s="62"/>
      <c r="M168" s="62"/>
      <c r="N168" s="62"/>
      <c r="O168" s="63"/>
    </row>
    <row r="169" spans="2:15" ht="15">
      <c r="B169" s="68" t="s">
        <v>38</v>
      </c>
      <c r="C169" s="69"/>
      <c r="D169" s="422" t="s">
        <v>200</v>
      </c>
      <c r="E169" s="422"/>
      <c r="F169" s="422"/>
      <c r="G169" s="52"/>
      <c r="H169" s="52"/>
      <c r="K169" s="52"/>
      <c r="L169" s="52"/>
      <c r="M169" s="52"/>
      <c r="N169" s="52"/>
      <c r="O169" s="198"/>
    </row>
    <row r="170" spans="2:15" ht="15">
      <c r="B170" s="68" t="s">
        <v>39</v>
      </c>
      <c r="C170" s="69"/>
      <c r="D170" s="69"/>
      <c r="E170" s="69"/>
      <c r="F170" s="69"/>
      <c r="G170" s="52"/>
      <c r="H170" s="52"/>
      <c r="K170" s="52"/>
      <c r="L170" s="52"/>
      <c r="M170" s="52"/>
      <c r="N170" s="52"/>
      <c r="O170" s="198"/>
    </row>
    <row r="171" spans="2:15" ht="15">
      <c r="B171" s="322" t="s">
        <v>60</v>
      </c>
      <c r="C171" s="367"/>
      <c r="D171" s="367"/>
      <c r="E171" s="367"/>
      <c r="F171" s="367"/>
      <c r="O171" s="199"/>
    </row>
    <row r="172" spans="2:6" ht="15">
      <c r="B172" s="67" t="s">
        <v>61</v>
      </c>
      <c r="C172" s="70"/>
      <c r="D172" s="70"/>
      <c r="E172" s="70"/>
      <c r="F172" s="70"/>
    </row>
    <row r="173" spans="2:6" ht="15">
      <c r="B173" s="67" t="s">
        <v>275</v>
      </c>
      <c r="C173" s="70"/>
      <c r="D173" s="70"/>
      <c r="E173" s="70"/>
      <c r="F173" s="70"/>
    </row>
    <row r="174" ht="15">
      <c r="B174" s="66" t="s">
        <v>66</v>
      </c>
    </row>
    <row r="175" ht="9" customHeight="1">
      <c r="B175" s="66"/>
    </row>
    <row r="176" spans="2:8" ht="15">
      <c r="B176" s="55" t="s">
        <v>41</v>
      </c>
      <c r="C176" s="55"/>
      <c r="D176" s="56"/>
      <c r="E176" s="57"/>
      <c r="F176" s="55" t="s">
        <v>65</v>
      </c>
      <c r="H176" s="71"/>
    </row>
    <row r="177" spans="2:5" ht="15">
      <c r="B177" s="55" t="s">
        <v>42</v>
      </c>
      <c r="C177" s="55"/>
      <c r="D177" s="42" t="s">
        <v>64</v>
      </c>
      <c r="E177" s="41"/>
    </row>
    <row r="179" spans="2:6" ht="15">
      <c r="B179" s="55" t="s">
        <v>163</v>
      </c>
      <c r="D179" s="56"/>
      <c r="E179" s="57"/>
      <c r="F179" s="55" t="s">
        <v>164</v>
      </c>
    </row>
    <row r="180" spans="4:5" ht="15">
      <c r="D180" s="42" t="s">
        <v>64</v>
      </c>
      <c r="E180" s="41"/>
    </row>
  </sheetData>
  <sheetProtection/>
  <mergeCells count="118">
    <mergeCell ref="C122:C128"/>
    <mergeCell ref="A106:D112"/>
    <mergeCell ref="D137:D143"/>
    <mergeCell ref="C144:C150"/>
    <mergeCell ref="O130:O136"/>
    <mergeCell ref="A98:A104"/>
    <mergeCell ref="C137:C143"/>
    <mergeCell ref="A113:O113"/>
    <mergeCell ref="B122:B128"/>
    <mergeCell ref="A114:O114"/>
    <mergeCell ref="D169:F169"/>
    <mergeCell ref="D130:D136"/>
    <mergeCell ref="A151:O151"/>
    <mergeCell ref="A115:A121"/>
    <mergeCell ref="B115:B121"/>
    <mergeCell ref="D115:D121"/>
    <mergeCell ref="D122:D128"/>
    <mergeCell ref="A129:O129"/>
    <mergeCell ref="O122:O128"/>
    <mergeCell ref="D144:D150"/>
    <mergeCell ref="B171:F171"/>
    <mergeCell ref="A159:D167"/>
    <mergeCell ref="O106:O112"/>
    <mergeCell ref="B144:B150"/>
    <mergeCell ref="A152:D158"/>
    <mergeCell ref="O152:O158"/>
    <mergeCell ref="O115:O121"/>
    <mergeCell ref="O144:O146"/>
    <mergeCell ref="A144:A150"/>
    <mergeCell ref="C130:C136"/>
    <mergeCell ref="B83:B89"/>
    <mergeCell ref="O83:O89"/>
    <mergeCell ref="A82:O82"/>
    <mergeCell ref="A90:A96"/>
    <mergeCell ref="B90:B96"/>
    <mergeCell ref="A75:A81"/>
    <mergeCell ref="B75:B81"/>
    <mergeCell ref="C75:C81"/>
    <mergeCell ref="O90:O96"/>
    <mergeCell ref="C83:C89"/>
    <mergeCell ref="D83:D89"/>
    <mergeCell ref="O59:O65"/>
    <mergeCell ref="A67:A73"/>
    <mergeCell ref="B67:B73"/>
    <mergeCell ref="C59:C65"/>
    <mergeCell ref="D67:D73"/>
    <mergeCell ref="A74:O74"/>
    <mergeCell ref="A83:A89"/>
    <mergeCell ref="D43:D49"/>
    <mergeCell ref="A66:O66"/>
    <mergeCell ref="D59:D65"/>
    <mergeCell ref="A59:A65"/>
    <mergeCell ref="B51:B57"/>
    <mergeCell ref="E14:E16"/>
    <mergeCell ref="B14:B16"/>
    <mergeCell ref="A14:A16"/>
    <mergeCell ref="A20:A26"/>
    <mergeCell ref="D20:D26"/>
    <mergeCell ref="M14:N15"/>
    <mergeCell ref="C67:C73"/>
    <mergeCell ref="A27:A33"/>
    <mergeCell ref="D27:D33"/>
    <mergeCell ref="C27:C33"/>
    <mergeCell ref="B20:B26"/>
    <mergeCell ref="C20:C26"/>
    <mergeCell ref="A50:O50"/>
    <mergeCell ref="O27:O33"/>
    <mergeCell ref="C43:C49"/>
    <mergeCell ref="B35:B41"/>
    <mergeCell ref="F14:F16"/>
    <mergeCell ref="O20:O26"/>
    <mergeCell ref="O14:O16"/>
    <mergeCell ref="I14:J15"/>
    <mergeCell ref="A19:O19"/>
    <mergeCell ref="A18:O18"/>
    <mergeCell ref="A17:O17"/>
    <mergeCell ref="G14:H15"/>
    <mergeCell ref="K14:L15"/>
    <mergeCell ref="A51:A57"/>
    <mergeCell ref="B27:B33"/>
    <mergeCell ref="A34:O34"/>
    <mergeCell ref="O51:O57"/>
    <mergeCell ref="A58:O58"/>
    <mergeCell ref="B59:B65"/>
    <mergeCell ref="C51:C57"/>
    <mergeCell ref="A43:A49"/>
    <mergeCell ref="B43:B49"/>
    <mergeCell ref="A35:A41"/>
    <mergeCell ref="F6:I6"/>
    <mergeCell ref="F7:I7"/>
    <mergeCell ref="A130:A136"/>
    <mergeCell ref="B130:B136"/>
    <mergeCell ref="C115:C121"/>
    <mergeCell ref="C35:C41"/>
    <mergeCell ref="D35:D41"/>
    <mergeCell ref="C14:D15"/>
    <mergeCell ref="C90:C96"/>
    <mergeCell ref="D51:D57"/>
    <mergeCell ref="B98:B104"/>
    <mergeCell ref="C98:C104"/>
    <mergeCell ref="D98:D104"/>
    <mergeCell ref="O98:O104"/>
    <mergeCell ref="A105:O105"/>
    <mergeCell ref="O35:O41"/>
    <mergeCell ref="D75:D81"/>
    <mergeCell ref="D90:D96"/>
    <mergeCell ref="O75:O81"/>
    <mergeCell ref="O67:O73"/>
    <mergeCell ref="E1:K1"/>
    <mergeCell ref="E2:K2"/>
    <mergeCell ref="E3:K3"/>
    <mergeCell ref="E4:K4"/>
    <mergeCell ref="A97:O97"/>
    <mergeCell ref="A137:A143"/>
    <mergeCell ref="A122:A128"/>
    <mergeCell ref="B137:B143"/>
    <mergeCell ref="A42:O42"/>
    <mergeCell ref="O43:O49"/>
  </mergeCells>
  <printOptions/>
  <pageMargins left="0.5118110236220472" right="0.31496062992125984" top="0.4724409448818898" bottom="0.31496062992125984" header="0.31496062992125984" footer="0.1968503937007874"/>
  <pageSetup fitToHeight="0" fitToWidth="1" horizontalDpi="600" verticalDpi="600" orientation="landscape" paperSize="9" scale="79" r:id="rId1"/>
  <rowBreaks count="5" manualBreakCount="5">
    <brk id="33" max="14" man="1"/>
    <brk id="58" max="14" man="1"/>
    <brk id="112" max="14" man="1"/>
    <brk id="129" max="14" man="1"/>
    <brk id="158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47"/>
  <sheetViews>
    <sheetView view="pageBreakPreview" zoomScaleSheetLayoutView="100" zoomScalePageLayoutView="0" workbookViewId="0" topLeftCell="A10">
      <selection activeCell="L34" sqref="L34"/>
    </sheetView>
  </sheetViews>
  <sheetFormatPr defaultColWidth="9.140625" defaultRowHeight="15"/>
  <cols>
    <col min="1" max="1" width="7.140625" style="0" customWidth="1"/>
    <col min="2" max="2" width="19.00390625" style="0" customWidth="1"/>
    <col min="5" max="5" width="11.28125" style="0" customWidth="1"/>
    <col min="15" max="15" width="15.140625" style="0" customWidth="1"/>
  </cols>
  <sheetData>
    <row r="1" spans="2:10" ht="15" customHeight="1">
      <c r="B1" s="1"/>
      <c r="F1" s="2" t="s">
        <v>21</v>
      </c>
      <c r="G1" s="4"/>
      <c r="H1" s="4"/>
      <c r="I1" s="74"/>
      <c r="J1" s="52"/>
    </row>
    <row r="2" spans="2:10" ht="15" customHeight="1">
      <c r="B2" s="1"/>
      <c r="E2" s="5" t="s">
        <v>22</v>
      </c>
      <c r="G2" s="4"/>
      <c r="H2" s="4"/>
      <c r="I2" s="74"/>
      <c r="J2" s="52"/>
    </row>
    <row r="3" spans="2:11" ht="30.75" customHeight="1">
      <c r="B3" s="1"/>
      <c r="C3" s="403" t="s">
        <v>276</v>
      </c>
      <c r="D3" s="403"/>
      <c r="E3" s="403"/>
      <c r="F3" s="403"/>
      <c r="G3" s="403"/>
      <c r="H3" s="403"/>
      <c r="I3" s="403"/>
      <c r="J3" s="403"/>
      <c r="K3" s="403"/>
    </row>
    <row r="4" spans="2:10" ht="15" customHeight="1">
      <c r="B4" s="1"/>
      <c r="E4" s="6" t="s">
        <v>0</v>
      </c>
      <c r="G4" s="4"/>
      <c r="H4" s="4"/>
      <c r="I4" s="74"/>
      <c r="J4" s="52"/>
    </row>
    <row r="5" spans="2:10" ht="15" customHeight="1">
      <c r="B5" s="1"/>
      <c r="E5" s="2"/>
      <c r="F5" s="3"/>
      <c r="G5" s="4"/>
      <c r="H5" s="4"/>
      <c r="I5" s="74"/>
      <c r="J5" s="52"/>
    </row>
    <row r="6" spans="2:10" ht="15" customHeight="1">
      <c r="B6" s="3"/>
      <c r="C6" s="3"/>
      <c r="D6" s="3"/>
      <c r="F6" s="265" t="s">
        <v>203</v>
      </c>
      <c r="G6" s="266"/>
      <c r="H6" s="266"/>
      <c r="I6" s="74"/>
      <c r="J6" s="52"/>
    </row>
    <row r="7" spans="2:10" ht="15" customHeight="1">
      <c r="B7" s="3"/>
      <c r="C7" s="7"/>
      <c r="D7" s="7"/>
      <c r="F7" s="267" t="s">
        <v>202</v>
      </c>
      <c r="G7" s="267"/>
      <c r="H7" s="267"/>
      <c r="I7" s="74"/>
      <c r="J7" s="52"/>
    </row>
    <row r="8" spans="2:10" ht="15" customHeight="1">
      <c r="B8" s="3"/>
      <c r="C8" s="3"/>
      <c r="D8" s="3"/>
      <c r="E8" s="3"/>
      <c r="F8" s="3"/>
      <c r="G8" s="4"/>
      <c r="H8" s="4"/>
      <c r="I8" s="74"/>
      <c r="J8" s="52"/>
    </row>
    <row r="9" spans="2:10" ht="15" customHeight="1">
      <c r="B9" s="8" t="s">
        <v>153</v>
      </c>
      <c r="C9" s="3"/>
      <c r="D9" s="3"/>
      <c r="E9" s="9"/>
      <c r="F9" s="9"/>
      <c r="G9" s="9"/>
      <c r="H9" s="9"/>
      <c r="I9" s="75"/>
      <c r="J9" s="76"/>
    </row>
    <row r="10" spans="2:10" ht="15" customHeight="1">
      <c r="B10" s="8" t="s">
        <v>204</v>
      </c>
      <c r="C10" s="10"/>
      <c r="D10" s="10"/>
      <c r="E10" s="11"/>
      <c r="F10" s="11"/>
      <c r="G10" s="11"/>
      <c r="H10" s="11"/>
      <c r="I10" s="77"/>
      <c r="J10" s="78"/>
    </row>
    <row r="11" spans="2:10" ht="15" customHeight="1">
      <c r="B11" s="8"/>
      <c r="C11" s="10"/>
      <c r="D11" s="10"/>
      <c r="E11" s="11"/>
      <c r="F11" s="11"/>
      <c r="G11" s="11"/>
      <c r="H11" s="11"/>
      <c r="I11" s="77"/>
      <c r="J11" s="78"/>
    </row>
    <row r="12" spans="2:10" ht="15" customHeight="1">
      <c r="B12" s="8" t="s">
        <v>1</v>
      </c>
      <c r="C12" s="10"/>
      <c r="D12" s="44" t="s">
        <v>24</v>
      </c>
      <c r="E12" s="12"/>
      <c r="F12" s="12"/>
      <c r="G12" s="3"/>
      <c r="H12" s="3"/>
      <c r="I12" s="79"/>
      <c r="J12" s="50"/>
    </row>
    <row r="14" spans="1:15" ht="15" customHeight="1">
      <c r="A14" s="299" t="s">
        <v>2</v>
      </c>
      <c r="B14" s="299" t="s">
        <v>3</v>
      </c>
      <c r="C14" s="299" t="s">
        <v>4</v>
      </c>
      <c r="D14" s="299"/>
      <c r="E14" s="299" t="s">
        <v>5</v>
      </c>
      <c r="F14" s="299" t="s">
        <v>174</v>
      </c>
      <c r="G14" s="271" t="s">
        <v>170</v>
      </c>
      <c r="H14" s="271"/>
      <c r="I14" s="271" t="s">
        <v>171</v>
      </c>
      <c r="J14" s="271"/>
      <c r="K14" s="271" t="s">
        <v>172</v>
      </c>
      <c r="L14" s="271"/>
      <c r="M14" s="271" t="s">
        <v>173</v>
      </c>
      <c r="N14" s="271"/>
      <c r="O14" s="301" t="s">
        <v>6</v>
      </c>
    </row>
    <row r="15" spans="1:15" ht="36.75" customHeight="1">
      <c r="A15" s="299"/>
      <c r="B15" s="299"/>
      <c r="C15" s="299"/>
      <c r="D15" s="299"/>
      <c r="E15" s="299"/>
      <c r="F15" s="299"/>
      <c r="G15" s="271"/>
      <c r="H15" s="271"/>
      <c r="I15" s="271"/>
      <c r="J15" s="271"/>
      <c r="K15" s="271"/>
      <c r="L15" s="271"/>
      <c r="M15" s="271"/>
      <c r="N15" s="271"/>
      <c r="O15" s="301"/>
    </row>
    <row r="16" spans="1:15" ht="29.25" customHeight="1">
      <c r="A16" s="299"/>
      <c r="B16" s="299"/>
      <c r="C16" s="13" t="s">
        <v>7</v>
      </c>
      <c r="D16" s="13" t="s">
        <v>8</v>
      </c>
      <c r="E16" s="299"/>
      <c r="F16" s="299"/>
      <c r="G16" s="13" t="s">
        <v>9</v>
      </c>
      <c r="H16" s="13" t="s">
        <v>10</v>
      </c>
      <c r="I16" s="13" t="s">
        <v>9</v>
      </c>
      <c r="J16" s="13" t="s">
        <v>10</v>
      </c>
      <c r="K16" s="13" t="s">
        <v>9</v>
      </c>
      <c r="L16" s="13" t="s">
        <v>10</v>
      </c>
      <c r="M16" s="13" t="s">
        <v>9</v>
      </c>
      <c r="N16" s="13" t="s">
        <v>10</v>
      </c>
      <c r="O16" s="301"/>
    </row>
    <row r="17" spans="1:15" ht="31.5" customHeight="1">
      <c r="A17" s="426" t="s">
        <v>206</v>
      </c>
      <c r="B17" s="427"/>
      <c r="C17" s="427"/>
      <c r="D17" s="427"/>
      <c r="E17" s="427"/>
      <c r="F17" s="427"/>
      <c r="G17" s="427"/>
      <c r="H17" s="427"/>
      <c r="I17" s="427"/>
      <c r="J17" s="427"/>
      <c r="K17" s="427"/>
      <c r="L17" s="427"/>
      <c r="M17" s="427"/>
      <c r="N17" s="427"/>
      <c r="O17" s="428"/>
    </row>
    <row r="18" spans="1:15" ht="15">
      <c r="A18" s="429" t="s">
        <v>154</v>
      </c>
      <c r="B18" s="429"/>
      <c r="C18" s="429"/>
      <c r="D18" s="429"/>
      <c r="E18" s="429"/>
      <c r="F18" s="429"/>
      <c r="G18" s="429"/>
      <c r="H18" s="429"/>
      <c r="I18" s="429"/>
      <c r="J18" s="429"/>
      <c r="K18" s="429"/>
      <c r="L18" s="429"/>
      <c r="M18" s="429"/>
      <c r="N18" s="429"/>
      <c r="O18" s="429"/>
    </row>
    <row r="19" spans="1:15" ht="24" customHeight="1">
      <c r="A19" s="289" t="s">
        <v>97</v>
      </c>
      <c r="B19" s="438" t="s">
        <v>155</v>
      </c>
      <c r="C19" s="296" t="s">
        <v>35</v>
      </c>
      <c r="D19" s="296" t="s">
        <v>94</v>
      </c>
      <c r="E19" s="15" t="s">
        <v>11</v>
      </c>
      <c r="F19" s="84">
        <f>F21</f>
        <v>105.79</v>
      </c>
      <c r="G19" s="84">
        <f>G21</f>
        <v>24.88</v>
      </c>
      <c r="H19" s="85">
        <f>G19/F19%</f>
        <v>23.518290953776347</v>
      </c>
      <c r="I19" s="84">
        <f aca="true" t="shared" si="0" ref="I19:N19">I21</f>
        <v>24.88</v>
      </c>
      <c r="J19" s="84">
        <f t="shared" si="0"/>
        <v>23.518290953776347</v>
      </c>
      <c r="K19" s="84">
        <f t="shared" si="0"/>
        <v>0</v>
      </c>
      <c r="L19" s="84">
        <f t="shared" si="0"/>
        <v>0</v>
      </c>
      <c r="M19" s="84">
        <f t="shared" si="0"/>
        <v>0</v>
      </c>
      <c r="N19" s="84">
        <f t="shared" si="0"/>
        <v>0</v>
      </c>
      <c r="O19" s="312" t="s">
        <v>214</v>
      </c>
    </row>
    <row r="20" spans="1:15" ht="21" customHeight="1">
      <c r="A20" s="290"/>
      <c r="B20" s="439"/>
      <c r="C20" s="297"/>
      <c r="D20" s="297"/>
      <c r="E20" s="18" t="s">
        <v>12</v>
      </c>
      <c r="F20" s="86"/>
      <c r="G20" s="86"/>
      <c r="H20" s="82"/>
      <c r="I20" s="82"/>
      <c r="J20" s="82"/>
      <c r="K20" s="82"/>
      <c r="L20" s="82"/>
      <c r="M20" s="82"/>
      <c r="N20" s="82"/>
      <c r="O20" s="313"/>
    </row>
    <row r="21" spans="1:15" ht="151.5" customHeight="1">
      <c r="A21" s="290"/>
      <c r="B21" s="440"/>
      <c r="C21" s="297"/>
      <c r="D21" s="297"/>
      <c r="E21" s="20" t="s">
        <v>16</v>
      </c>
      <c r="F21" s="85">
        <v>105.79</v>
      </c>
      <c r="G21" s="85">
        <v>24.88</v>
      </c>
      <c r="H21" s="85">
        <f>G21/F21%</f>
        <v>23.518290953776347</v>
      </c>
      <c r="I21" s="85">
        <f>G21</f>
        <v>24.88</v>
      </c>
      <c r="J21" s="228">
        <f>I21/F21%</f>
        <v>23.518290953776347</v>
      </c>
      <c r="K21" s="83"/>
      <c r="L21" s="81"/>
      <c r="M21" s="81"/>
      <c r="N21" s="81"/>
      <c r="O21" s="313"/>
    </row>
    <row r="22" spans="1:15" ht="21" customHeight="1">
      <c r="A22" s="435" t="s">
        <v>277</v>
      </c>
      <c r="B22" s="436"/>
      <c r="C22" s="436"/>
      <c r="D22" s="436"/>
      <c r="E22" s="436"/>
      <c r="F22" s="436"/>
      <c r="G22" s="436"/>
      <c r="H22" s="436"/>
      <c r="I22" s="436"/>
      <c r="J22" s="436"/>
      <c r="K22" s="436"/>
      <c r="L22" s="436"/>
      <c r="M22" s="436"/>
      <c r="N22" s="436"/>
      <c r="O22" s="437"/>
    </row>
    <row r="23" spans="1:15" ht="18" customHeight="1">
      <c r="A23" s="430" t="s">
        <v>205</v>
      </c>
      <c r="B23" s="431"/>
      <c r="C23" s="431"/>
      <c r="D23" s="431"/>
      <c r="E23" s="431"/>
      <c r="F23" s="431"/>
      <c r="G23" s="431"/>
      <c r="H23" s="431"/>
      <c r="I23" s="431"/>
      <c r="J23" s="431"/>
      <c r="K23" s="431"/>
      <c r="L23" s="431"/>
      <c r="M23" s="431"/>
      <c r="N23" s="431"/>
      <c r="O23" s="432"/>
    </row>
    <row r="24" spans="1:15" ht="24" customHeight="1">
      <c r="A24" s="289" t="s">
        <v>107</v>
      </c>
      <c r="B24" s="438" t="s">
        <v>156</v>
      </c>
      <c r="C24" s="296" t="s">
        <v>35</v>
      </c>
      <c r="D24" s="296" t="s">
        <v>207</v>
      </c>
      <c r="E24" s="15" t="s">
        <v>11</v>
      </c>
      <c r="F24" s="84">
        <f>F26</f>
        <v>66.29</v>
      </c>
      <c r="G24" s="84">
        <f>G26</f>
        <v>15.75</v>
      </c>
      <c r="H24" s="85">
        <f>G24/F24%</f>
        <v>23.75923970432946</v>
      </c>
      <c r="I24" s="81">
        <f aca="true" t="shared" si="1" ref="I24:N24">I26</f>
        <v>41.71</v>
      </c>
      <c r="J24" s="81">
        <f t="shared" si="1"/>
        <v>62.92050082968773</v>
      </c>
      <c r="K24" s="81">
        <f t="shared" si="1"/>
        <v>0</v>
      </c>
      <c r="L24" s="81">
        <f t="shared" si="1"/>
        <v>0</v>
      </c>
      <c r="M24" s="81">
        <f t="shared" si="1"/>
        <v>0</v>
      </c>
      <c r="N24" s="81">
        <f t="shared" si="1"/>
        <v>0</v>
      </c>
      <c r="O24" s="312" t="s">
        <v>192</v>
      </c>
    </row>
    <row r="25" spans="1:15" ht="15.75" customHeight="1">
      <c r="A25" s="290"/>
      <c r="B25" s="439"/>
      <c r="C25" s="297"/>
      <c r="D25" s="297"/>
      <c r="E25" s="18" t="s">
        <v>12</v>
      </c>
      <c r="F25" s="86"/>
      <c r="G25" s="86"/>
      <c r="H25" s="82"/>
      <c r="I25" s="82"/>
      <c r="J25" s="82"/>
      <c r="K25" s="82"/>
      <c r="L25" s="82"/>
      <c r="M25" s="82"/>
      <c r="N25" s="82"/>
      <c r="O25" s="313"/>
    </row>
    <row r="26" spans="1:15" ht="96" customHeight="1">
      <c r="A26" s="290"/>
      <c r="B26" s="440"/>
      <c r="C26" s="297"/>
      <c r="D26" s="297"/>
      <c r="E26" s="20" t="s">
        <v>16</v>
      </c>
      <c r="F26" s="85">
        <v>66.29</v>
      </c>
      <c r="G26" s="85">
        <v>15.75</v>
      </c>
      <c r="H26" s="85">
        <f>G26/F26%</f>
        <v>23.75923970432946</v>
      </c>
      <c r="I26" s="83">
        <f>G26+25.96</f>
        <v>41.71</v>
      </c>
      <c r="J26" s="228">
        <f>I26/F26%</f>
        <v>62.92050082968773</v>
      </c>
      <c r="K26" s="83"/>
      <c r="L26" s="81"/>
      <c r="M26" s="81"/>
      <c r="N26" s="81"/>
      <c r="O26" s="313"/>
    </row>
    <row r="27" spans="1:15" ht="20.25" customHeight="1">
      <c r="A27" s="435" t="s">
        <v>208</v>
      </c>
      <c r="B27" s="436"/>
      <c r="C27" s="436"/>
      <c r="D27" s="436"/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37"/>
    </row>
    <row r="28" spans="1:15" ht="27.75" customHeight="1">
      <c r="A28" s="272" t="s">
        <v>19</v>
      </c>
      <c r="B28" s="273"/>
      <c r="C28" s="273"/>
      <c r="D28" s="274"/>
      <c r="E28" s="40" t="s">
        <v>20</v>
      </c>
      <c r="F28" s="84">
        <f>F33</f>
        <v>172.08</v>
      </c>
      <c r="G28" s="84">
        <f aca="true" t="shared" si="2" ref="G28:N28">G33</f>
        <v>40.629999999999995</v>
      </c>
      <c r="H28" s="84">
        <f t="shared" si="2"/>
        <v>23.611111111111107</v>
      </c>
      <c r="I28" s="84">
        <f t="shared" si="2"/>
        <v>66.59</v>
      </c>
      <c r="J28" s="84">
        <f t="shared" si="2"/>
        <v>38.69711761971176</v>
      </c>
      <c r="K28" s="84">
        <f t="shared" si="2"/>
        <v>0</v>
      </c>
      <c r="L28" s="84">
        <f t="shared" si="2"/>
        <v>0</v>
      </c>
      <c r="M28" s="84">
        <f t="shared" si="2"/>
        <v>0</v>
      </c>
      <c r="N28" s="84">
        <f t="shared" si="2"/>
        <v>0</v>
      </c>
      <c r="O28" s="281"/>
    </row>
    <row r="29" spans="1:15" ht="18" customHeight="1">
      <c r="A29" s="275"/>
      <c r="B29" s="276"/>
      <c r="C29" s="276"/>
      <c r="D29" s="277"/>
      <c r="E29" s="433" t="s">
        <v>12</v>
      </c>
      <c r="F29" s="434"/>
      <c r="G29" s="434"/>
      <c r="H29" s="434"/>
      <c r="I29" s="434"/>
      <c r="J29" s="434"/>
      <c r="K29" s="434"/>
      <c r="L29" s="434"/>
      <c r="M29" s="434"/>
      <c r="N29" s="434"/>
      <c r="O29" s="282"/>
    </row>
    <row r="30" spans="1:15" ht="24.75" customHeight="1">
      <c r="A30" s="275"/>
      <c r="B30" s="276"/>
      <c r="C30" s="276"/>
      <c r="D30" s="277"/>
      <c r="E30" s="30" t="s">
        <v>13</v>
      </c>
      <c r="F30" s="85"/>
      <c r="G30" s="96"/>
      <c r="H30" s="91"/>
      <c r="I30" s="96"/>
      <c r="J30" s="91"/>
      <c r="K30" s="96"/>
      <c r="L30" s="91"/>
      <c r="M30" s="96"/>
      <c r="N30" s="91"/>
      <c r="O30" s="281"/>
    </row>
    <row r="31" spans="1:15" ht="24.75" customHeight="1">
      <c r="A31" s="275"/>
      <c r="B31" s="276"/>
      <c r="C31" s="276"/>
      <c r="D31" s="277"/>
      <c r="E31" s="43" t="s">
        <v>14</v>
      </c>
      <c r="F31" s="85"/>
      <c r="G31" s="90"/>
      <c r="H31" s="91"/>
      <c r="I31" s="90"/>
      <c r="J31" s="91"/>
      <c r="K31" s="90"/>
      <c r="L31" s="91"/>
      <c r="M31" s="90"/>
      <c r="N31" s="91"/>
      <c r="O31" s="281"/>
    </row>
    <row r="32" spans="1:15" ht="24.75" customHeight="1">
      <c r="A32" s="275"/>
      <c r="B32" s="276"/>
      <c r="C32" s="276"/>
      <c r="D32" s="277"/>
      <c r="E32" s="43" t="s">
        <v>15</v>
      </c>
      <c r="F32" s="85"/>
      <c r="G32" s="90"/>
      <c r="H32" s="91"/>
      <c r="I32" s="90"/>
      <c r="J32" s="91"/>
      <c r="K32" s="90"/>
      <c r="L32" s="91"/>
      <c r="M32" s="90"/>
      <c r="N32" s="91"/>
      <c r="O32" s="281"/>
    </row>
    <row r="33" spans="1:15" ht="24.75" customHeight="1">
      <c r="A33" s="275"/>
      <c r="B33" s="276"/>
      <c r="C33" s="276"/>
      <c r="D33" s="277"/>
      <c r="E33" s="30" t="s">
        <v>16</v>
      </c>
      <c r="F33" s="85">
        <f>F24+F19</f>
        <v>172.08</v>
      </c>
      <c r="G33" s="85">
        <f>G24+G19</f>
        <v>40.629999999999995</v>
      </c>
      <c r="H33" s="116">
        <f>G33/F33%</f>
        <v>23.611111111111107</v>
      </c>
      <c r="I33" s="258">
        <f>I24+I19</f>
        <v>66.59</v>
      </c>
      <c r="J33" s="90">
        <f>I33/F33%</f>
        <v>38.69711761971176</v>
      </c>
      <c r="K33" s="90"/>
      <c r="L33" s="91"/>
      <c r="M33" s="90"/>
      <c r="N33" s="91"/>
      <c r="O33" s="281"/>
    </row>
    <row r="34" spans="1:15" ht="24.75" customHeight="1">
      <c r="A34" s="278"/>
      <c r="B34" s="279"/>
      <c r="C34" s="279"/>
      <c r="D34" s="280"/>
      <c r="E34" s="43" t="s">
        <v>17</v>
      </c>
      <c r="F34" s="85"/>
      <c r="G34" s="90"/>
      <c r="H34" s="91"/>
      <c r="I34" s="90"/>
      <c r="J34" s="91"/>
      <c r="K34" s="90"/>
      <c r="L34" s="91"/>
      <c r="M34" s="90"/>
      <c r="N34" s="91"/>
      <c r="O34" s="281"/>
    </row>
    <row r="36" spans="2:15" ht="15">
      <c r="B36" s="68" t="s">
        <v>38</v>
      </c>
      <c r="C36" s="69"/>
      <c r="D36" s="422" t="s">
        <v>209</v>
      </c>
      <c r="E36" s="422"/>
      <c r="F36" s="422"/>
      <c r="G36" s="52"/>
      <c r="H36" s="52"/>
      <c r="I36" s="52"/>
      <c r="J36" s="52"/>
      <c r="K36" s="52"/>
      <c r="L36" s="52"/>
      <c r="M36" s="52"/>
      <c r="N36" s="52"/>
      <c r="O36" s="52"/>
    </row>
    <row r="37" spans="2:15" ht="15">
      <c r="B37" s="68" t="s">
        <v>39</v>
      </c>
      <c r="C37" s="69"/>
      <c r="D37" s="69"/>
      <c r="E37" s="69"/>
      <c r="F37" s="69"/>
      <c r="G37" s="52"/>
      <c r="H37" s="52"/>
      <c r="I37" s="52"/>
      <c r="J37" s="52"/>
      <c r="K37" s="52"/>
      <c r="L37" s="52"/>
      <c r="M37" s="52"/>
      <c r="N37" s="52"/>
      <c r="O37" s="52"/>
    </row>
    <row r="38" spans="2:10" ht="15">
      <c r="B38" s="322" t="s">
        <v>60</v>
      </c>
      <c r="C38" s="367"/>
      <c r="D38" s="367"/>
      <c r="E38" s="367"/>
      <c r="F38" s="367"/>
      <c r="I38" s="52"/>
      <c r="J38" s="52"/>
    </row>
    <row r="39" spans="2:10" ht="15">
      <c r="B39" s="67" t="s">
        <v>61</v>
      </c>
      <c r="C39" s="70"/>
      <c r="D39" s="70"/>
      <c r="E39" s="70"/>
      <c r="F39" s="70"/>
      <c r="I39" s="52"/>
      <c r="J39" s="52"/>
    </row>
    <row r="40" spans="2:10" ht="15">
      <c r="B40" s="67" t="s">
        <v>210</v>
      </c>
      <c r="C40" s="70"/>
      <c r="D40" s="70"/>
      <c r="E40" s="70"/>
      <c r="F40" s="70"/>
      <c r="I40" s="52"/>
      <c r="J40" s="52"/>
    </row>
    <row r="41" spans="2:10" ht="15">
      <c r="B41" s="66" t="s">
        <v>66</v>
      </c>
      <c r="I41" s="52"/>
      <c r="J41" s="52"/>
    </row>
    <row r="42" spans="2:10" ht="15">
      <c r="B42" s="66"/>
      <c r="I42" s="52"/>
      <c r="J42" s="52"/>
    </row>
    <row r="43" spans="2:10" ht="15">
      <c r="B43" s="55" t="s">
        <v>41</v>
      </c>
      <c r="C43" s="55"/>
      <c r="D43" s="56"/>
      <c r="E43" s="57"/>
      <c r="F43" s="55" t="s">
        <v>65</v>
      </c>
      <c r="H43" s="71"/>
      <c r="I43" s="52"/>
      <c r="J43" s="52"/>
    </row>
    <row r="44" spans="2:10" ht="15">
      <c r="B44" s="55" t="s">
        <v>42</v>
      </c>
      <c r="C44" s="55"/>
      <c r="D44" s="42" t="s">
        <v>64</v>
      </c>
      <c r="E44" s="41"/>
      <c r="I44" s="52"/>
      <c r="J44" s="52"/>
    </row>
    <row r="46" spans="2:6" ht="15">
      <c r="B46" s="55" t="s">
        <v>163</v>
      </c>
      <c r="D46" s="56"/>
      <c r="E46" s="57"/>
      <c r="F46" s="55" t="s">
        <v>164</v>
      </c>
    </row>
    <row r="47" spans="4:5" ht="15">
      <c r="D47" s="42" t="s">
        <v>64</v>
      </c>
      <c r="E47" s="41"/>
    </row>
  </sheetData>
  <sheetProtection/>
  <mergeCells count="33">
    <mergeCell ref="D24:D26"/>
    <mergeCell ref="O24:O26"/>
    <mergeCell ref="A19:A21"/>
    <mergeCell ref="B19:B21"/>
    <mergeCell ref="D19:D21"/>
    <mergeCell ref="O19:O21"/>
    <mergeCell ref="D36:F36"/>
    <mergeCell ref="B38:F38"/>
    <mergeCell ref="A28:D34"/>
    <mergeCell ref="O28:O34"/>
    <mergeCell ref="E29:N29"/>
    <mergeCell ref="A22:O22"/>
    <mergeCell ref="A27:O27"/>
    <mergeCell ref="A24:A26"/>
    <mergeCell ref="B24:B26"/>
    <mergeCell ref="C24:C26"/>
    <mergeCell ref="O14:O16"/>
    <mergeCell ref="A17:O17"/>
    <mergeCell ref="A18:O18"/>
    <mergeCell ref="A23:O23"/>
    <mergeCell ref="C3:K3"/>
    <mergeCell ref="A14:A16"/>
    <mergeCell ref="B14:B16"/>
    <mergeCell ref="C14:D15"/>
    <mergeCell ref="E14:E16"/>
    <mergeCell ref="C19:C21"/>
    <mergeCell ref="F14:F16"/>
    <mergeCell ref="G14:H15"/>
    <mergeCell ref="I14:J15"/>
    <mergeCell ref="K14:L15"/>
    <mergeCell ref="F6:H6"/>
    <mergeCell ref="M14:N15"/>
    <mergeCell ref="F7:H7"/>
  </mergeCells>
  <printOptions/>
  <pageMargins left="0.5118110236220472" right="0.31496062992125984" top="0.35433070866141736" bottom="0.35433070866141736" header="0.11811023622047245" footer="0.11811023622047245"/>
  <pageSetup horizontalDpi="600" verticalDpi="600" orientation="landscape" paperSize="9" scale="90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Лариса</cp:lastModifiedBy>
  <cp:lastPrinted>2018-08-04T06:50:15Z</cp:lastPrinted>
  <dcterms:created xsi:type="dcterms:W3CDTF">2015-02-06T09:10:50Z</dcterms:created>
  <dcterms:modified xsi:type="dcterms:W3CDTF">2018-08-17T10:01:03Z</dcterms:modified>
  <cp:category/>
  <cp:version/>
  <cp:contentType/>
  <cp:contentStatus/>
</cp:coreProperties>
</file>