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270"/>
  </bookViews>
  <sheets>
    <sheet name="Отчёт за 3 кв. 2019" sheetId="1" r:id="rId1"/>
  </sheets>
  <definedNames>
    <definedName name="_xlnm.Print_Titles" localSheetId="0">'Отчёт за 3 кв. 2019'!$14:$16</definedName>
    <definedName name="_xlnm.Print_Area" localSheetId="0">'Отчёт за 3 кв. 2019'!$A$1:$M$157</definedName>
  </definedNames>
  <calcPr calcId="145621" refMode="R1C1"/>
</workbook>
</file>

<file path=xl/calcChain.xml><?xml version="1.0" encoding="utf-8"?>
<calcChain xmlns="http://schemas.openxmlformats.org/spreadsheetml/2006/main">
  <c r="G145" i="1" l="1"/>
  <c r="H145" i="1" s="1"/>
  <c r="H141" i="1" s="1"/>
  <c r="F145" i="1"/>
  <c r="G141" i="1"/>
  <c r="F141" i="1"/>
  <c r="E141" i="1"/>
  <c r="D141" i="1"/>
  <c r="G139" i="1"/>
  <c r="H139" i="1" s="1"/>
  <c r="H135" i="1" s="1"/>
  <c r="F139" i="1"/>
  <c r="G135" i="1"/>
  <c r="F135" i="1"/>
  <c r="E135" i="1"/>
  <c r="D135" i="1"/>
  <c r="G132" i="1"/>
  <c r="H132" i="1" s="1"/>
  <c r="H128" i="1" s="1"/>
  <c r="E132" i="1"/>
  <c r="F132" i="1" s="1"/>
  <c r="F128" i="1" s="1"/>
  <c r="D132" i="1"/>
  <c r="G128" i="1"/>
  <c r="E128" i="1"/>
  <c r="D122" i="1"/>
  <c r="D116" i="1"/>
  <c r="D97" i="1"/>
  <c r="D96" i="1"/>
  <c r="E95" i="1"/>
  <c r="F95" i="1" s="1"/>
  <c r="F91" i="1" s="1"/>
  <c r="D95" i="1"/>
  <c r="D94" i="1"/>
  <c r="D93" i="1"/>
  <c r="D92" i="1"/>
  <c r="E91" i="1"/>
  <c r="D91" i="1"/>
  <c r="G88" i="1"/>
  <c r="I88" i="1" s="1"/>
  <c r="F88" i="1"/>
  <c r="L84" i="1"/>
  <c r="K84" i="1"/>
  <c r="G84" i="1"/>
  <c r="F84" i="1"/>
  <c r="E84" i="1"/>
  <c r="D84" i="1"/>
  <c r="G76" i="1"/>
  <c r="I76" i="1" s="1"/>
  <c r="F76" i="1"/>
  <c r="G72" i="1"/>
  <c r="F72" i="1"/>
  <c r="E72" i="1"/>
  <c r="D72" i="1"/>
  <c r="D64" i="1"/>
  <c r="D63" i="1"/>
  <c r="E62" i="1"/>
  <c r="D62" i="1"/>
  <c r="F62" i="1" s="1"/>
  <c r="F58" i="1" s="1"/>
  <c r="D61" i="1"/>
  <c r="D60" i="1"/>
  <c r="D59" i="1"/>
  <c r="E58" i="1"/>
  <c r="D58" i="1"/>
  <c r="G55" i="1"/>
  <c r="G62" i="1" s="1"/>
  <c r="G58" i="1" s="1"/>
  <c r="F55" i="1"/>
  <c r="G51" i="1"/>
  <c r="F51" i="1"/>
  <c r="E51" i="1"/>
  <c r="D51" i="1"/>
  <c r="D43" i="1"/>
  <c r="D42" i="1"/>
  <c r="D108" i="1" s="1"/>
  <c r="E41" i="1"/>
  <c r="E107" i="1" s="1"/>
  <c r="D41" i="1"/>
  <c r="D107" i="1" s="1"/>
  <c r="D40" i="1"/>
  <c r="D106" i="1" s="1"/>
  <c r="D131" i="1" s="1"/>
  <c r="D39" i="1"/>
  <c r="D105" i="1" s="1"/>
  <c r="D130" i="1" s="1"/>
  <c r="D38" i="1"/>
  <c r="D104" i="1" s="1"/>
  <c r="E37" i="1"/>
  <c r="H34" i="1"/>
  <c r="H30" i="1" s="1"/>
  <c r="G34" i="1"/>
  <c r="I34" i="1" s="1"/>
  <c r="F34" i="1"/>
  <c r="F30" i="1" s="1"/>
  <c r="G30" i="1"/>
  <c r="E30" i="1"/>
  <c r="D30" i="1"/>
  <c r="H25" i="1"/>
  <c r="H21" i="1" s="1"/>
  <c r="G25" i="1"/>
  <c r="I25" i="1" s="1"/>
  <c r="F25" i="1"/>
  <c r="F21" i="1" s="1"/>
  <c r="G21" i="1"/>
  <c r="E21" i="1"/>
  <c r="D21" i="1"/>
  <c r="E103" i="1" l="1"/>
  <c r="F107" i="1"/>
  <c r="F103" i="1" s="1"/>
  <c r="D129" i="1"/>
  <c r="D103" i="1"/>
  <c r="I21" i="1"/>
  <c r="I41" i="1"/>
  <c r="J25" i="1"/>
  <c r="J21" i="1" s="1"/>
  <c r="J34" i="1"/>
  <c r="J30" i="1" s="1"/>
  <c r="I30" i="1"/>
  <c r="D133" i="1"/>
  <c r="D115" i="1"/>
  <c r="D110" i="1" s="1"/>
  <c r="I95" i="1"/>
  <c r="J76" i="1"/>
  <c r="J72" i="1" s="1"/>
  <c r="I72" i="1"/>
  <c r="J88" i="1"/>
  <c r="J84" i="1" s="1"/>
  <c r="I84" i="1"/>
  <c r="G41" i="1"/>
  <c r="I55" i="1"/>
  <c r="H76" i="1"/>
  <c r="H72" i="1" s="1"/>
  <c r="H88" i="1"/>
  <c r="H84" i="1" s="1"/>
  <c r="G95" i="1"/>
  <c r="I139" i="1"/>
  <c r="I145" i="1"/>
  <c r="D37" i="1"/>
  <c r="F37" i="1" s="1"/>
  <c r="F41" i="1"/>
  <c r="H55" i="1"/>
  <c r="J145" i="1" l="1"/>
  <c r="J141" i="1" s="1"/>
  <c r="I141" i="1"/>
  <c r="H95" i="1"/>
  <c r="H91" i="1" s="1"/>
  <c r="G91" i="1"/>
  <c r="G107" i="1"/>
  <c r="H41" i="1"/>
  <c r="G37" i="1"/>
  <c r="H37" i="1" s="1"/>
  <c r="J41" i="1"/>
  <c r="I37" i="1"/>
  <c r="J37" i="1" s="1"/>
  <c r="H62" i="1"/>
  <c r="H58" i="1" s="1"/>
  <c r="H51" i="1"/>
  <c r="J139" i="1"/>
  <c r="J135" i="1" s="1"/>
  <c r="I135" i="1"/>
  <c r="I132" i="1" s="1"/>
  <c r="I62" i="1"/>
  <c r="I58" i="1" s="1"/>
  <c r="J55" i="1"/>
  <c r="I51" i="1"/>
  <c r="J95" i="1"/>
  <c r="J91" i="1" s="1"/>
  <c r="I91" i="1"/>
  <c r="D128" i="1"/>
  <c r="J62" i="1" l="1"/>
  <c r="J58" i="1" s="1"/>
  <c r="J51" i="1"/>
  <c r="I128" i="1"/>
  <c r="J132" i="1"/>
  <c r="J128" i="1" s="1"/>
  <c r="I107" i="1"/>
  <c r="G103" i="1"/>
  <c r="H107" i="1"/>
  <c r="H103" i="1" s="1"/>
  <c r="I103" i="1" l="1"/>
  <c r="J107" i="1"/>
  <c r="J103" i="1" s="1"/>
</calcChain>
</file>

<file path=xl/sharedStrings.xml><?xml version="1.0" encoding="utf-8"?>
<sst xmlns="http://schemas.openxmlformats.org/spreadsheetml/2006/main" count="196" uniqueCount="80">
  <si>
    <t xml:space="preserve">       </t>
  </si>
  <si>
    <t xml:space="preserve">          Отчет</t>
  </si>
  <si>
    <t>о ходе реализации муниципальной программы</t>
  </si>
  <si>
    <t>"Управление муниципальным имуществом городского поселения Новоаганск"</t>
  </si>
  <si>
    <t>(наименование муниципальной программы городского поселения Новоаганск)</t>
  </si>
  <si>
    <r>
      <t xml:space="preserve">           на 30 сентября </t>
    </r>
    <r>
      <rPr>
        <sz val="12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года</t>
    </r>
  </si>
  <si>
    <t>(отчетный период)</t>
  </si>
  <si>
    <t xml:space="preserve">Реквизиты нормативного правового акта, которым утверждена программа: 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</si>
  <si>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30.09.2019 № 351)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</si>
  <si>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</si>
  <si>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тыс.руб.</t>
  </si>
  <si>
    <t>№ п/п</t>
  </si>
  <si>
    <t>Наименование мероприятий муниципальной программы</t>
  </si>
  <si>
    <t>Источники финансирования</t>
  </si>
  <si>
    <t>Объемы финансирования всего (план) на 2019 год</t>
  </si>
  <si>
    <t>Причина отклонения плановых значений от фактических</t>
  </si>
  <si>
    <t>на 01.04.2019</t>
  </si>
  <si>
    <t>на 01.07.2019</t>
  </si>
  <si>
    <t>на 01.10.2019</t>
  </si>
  <si>
    <t>за 2019 год</t>
  </si>
  <si>
    <t>факт</t>
  </si>
  <si>
    <t xml:space="preserve">% 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</si>
  <si>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</si>
  <si>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</si>
  <si>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</si>
  <si>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t>1.1.</t>
  </si>
  <si>
    <t xml:space="preserve">Увеличение доходов бюджета поселения на основе эффективного управления муниципальной собственностью </t>
  </si>
  <si>
    <t>всего:</t>
  </si>
  <si>
    <t>Согласно фактическому выполнению работ в соответствии с конкурсными процедурами</t>
  </si>
  <si>
    <t>федеральный бюджет</t>
  </si>
  <si>
    <t>бюджет автономного округа</t>
  </si>
  <si>
    <t>бюджет района</t>
  </si>
  <si>
    <t>местный бюджет</t>
  </si>
  <si>
    <t>иные источники финансирования</t>
  </si>
  <si>
    <t>Приобретено неисключительное право (лицензия) на использование программного обеспечения Программный комплекс для учета земельных и имущественных отношений SAUMI (обновление версии с 4.6i на версию 4.9i. В целях сдачи в аренду проведена оценка рыночной стоимости объектов согласно заключенного с ООО "ЗСК-Центр" МК6 от 19.02.2019 (здание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Новоаганск). В целях заключения договоров мены с гражданами-собственниками жилых помещений в домах, признанных непригодными для проживания, произведена оплата за оценку квартир: в пгт. Излучинск (16 квартир), в пгт. Новоаганск (19 квартир) согласно заключенных с с ООО "Альфа-Оценка" договора № 35 от 04.12.2018, с ООО "ЗСК-Центр" МК6 от 19.02.2019. С целью постановки на балансовый учет произведена оплата за оценку квартир (9 квартир) согласно заключенному с ООО "ЗСК-Центр" МК6 от 19.02.2019 - в I квартале.</t>
  </si>
  <si>
    <t xml:space="preserve">В целях сдачи в аренду проведена работа по изготовлению технической документации объекта согласно заключенного с ООО "Городской кадастр" договора № 108\19 ГК от 23.04.2019 (здание ул. Центральная, д. 1, пгт. Новоаганск (БОК)). В целях заключения договоров мены с гражданами-собственниками жилых помещений в домах, признанных аварийными, произведена оплата за оценку квартир в пгт. Излучинск (4 квартиры) согласно заключенного с ООО "ЗСК-Центр" договора № 11/19 от 23.04.2019. В целях приватизации проведена оценка рыночной стоимости автомобиля согласно заключенного с ООО "ЗСК-Центр" МК6 от 19.02.2019. Произведена оплата за комплексное обследование технического состояния конструкций дома (ул. Энтузиастов, д. 2, пгт. Новоаганск) согласно заключенного с ООО "СтройПроект" договора СП-03.19-92 от 11.03.2019 - во II квартале.   </t>
  </si>
  <si>
    <t xml:space="preserve">В целях сдачи в аренду проведена оценка рыночной стоимости объектов согласно заключенному с ООО "ЗСК-Центр" МК6 от 19.02.2019 (здание администрации ул. Мелик-Карамова, д. 16, пгт. Новоаганск; спасательный пост на пляжной зоне озера Магылор, пгт. Новоаганск; СДК ул. Центральная, д. 21, с. Варьёган). С целью постановки на балансовый учет произведена оплата за оценку: стелы, посвященной году образования Новоаганска, и скульптурную композицию "Любовь и согласие" согласно заключенному с ООО "Эгида" договору № 51\06\19 от 04.06.2019; квартир (2 квартиры) согласно заключенному с ООО "ЗСК-Центр" МК6 от 19.02.2019. Произведена оплата за выполнение работ по технической инвентаризации (изготовление технического плана КНС в районе дома № 2 по ул. Новой в пгт. Новоаганск, жилого дома № 3 по ул. Вагон-городок в пгт. Новоаганск, 8 актов ливидации жилых домов в пгт. Новоаганск) согласно заключенному с ООО "Тюменская землеустроительная компания" МК10 от 29.04.2019 - в III квартале.   </t>
  </si>
  <si>
    <t>1.2.</t>
  </si>
  <si>
    <t>Выплата возмещения собственнику за изымаемое жилое помещение</t>
  </si>
  <si>
    <t xml:space="preserve">В соответствии со ст. 32 ЖК РФ перечень основных мероприятий Программы дополнен данным мероприятием в редакции программы от 30.09.2019. Мероприятие будет реализовано в IV квартале. </t>
  </si>
  <si>
    <t>Итого по подпрограмме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</si>
  <si>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</si>
  <si>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</si>
  <si>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</si>
  <si>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>2.1.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</si>
  <si>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</si>
  <si>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Выполнены кадастровые работы согласно заключенных с администрацией Нижневартовского района (МБУ НВ "Управление имущественными и земельными ресурсами" договора № 32/19 от 11.04.2019 (проведено межевание 2 участков), с ООО "Тюменская землеустроительная компания" МК9 от 17.04.2019 (проведено межевание 6 участков) - во II квартале.</t>
  </si>
  <si>
    <t>Итого по подпрограмме 2</t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</si>
  <si>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</si>
  <si>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</si>
  <si>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>3.1.</t>
  </si>
  <si>
    <t>Содержание, обслуживание и ремонт муниципального имущества городского поселения Новоаганск</t>
  </si>
  <si>
    <t>Оплата произведена по факту выставленных счетов-фактур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</si>
  <si>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492; с АО "ЮТЭК" МК 0018-2019 от 28.12.2018. Оплачена кредиторская задолженность за ТО и тек.ремонт системы электроснабжения и электроосвещения по заключенному с ООО "Электроналадчик" МК 2 от 18.12.2017 и за услуги по ТО средств пожарной сигналтзации по заключенному с ИП Париловым А.А. МК 1 от 15.12.2017.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25.12.2018. Оплачена кредиторская задолженность по заключенным с ПАО "Мобильные ТелеСистемы" договорам от 01.01.2018 № 138/Р/1003, от 29.01.2018 №№ 138/Р, 138/Р/1007. Услуги связи оказывались согласно договоров с ПАО "Мобильные ТелеСистемы" № 138/Р/1003 от 01.01.2019,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</si>
  <si>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уборка и санитарная очистка контейнерных площадок) за жилые помещения, являющиеся объектами муниципальной собственности, в рамках заключенных с АО "АМЖКУ" договоров от 01.01.2019 №№ Ю-014/19, Ю-019/19, от 11.03.2019 №№ Ю-013/19, Ю-018/19, Ю-020/19, с ООО "Излучинская Управляющая компания "РАДУГА" договоров от 18.02.2018 № 20/18, от 15.02.2019 №№ 21/18, 22/18, от 18.02.2019 № 10/18, от 15.03.2019 №№ 1/19, 1/19-1, от 19.03.2019 № 2/19-Н, от 22.03.2019 № 2/19, с АО "Нижневартовская ГРЭС" договоров от 27.02.2019 №№ Т-10-ФЗ(Н)-6-19/0006, Н-20-ФЗ(Н)-6-19/0005. Произведена оплата за текущий ремонт муниципальных квартир в рамках заключенного с ИП Ивановым В.В. договора от 18.02.2019 № 6.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</si>
  <si>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492, от 01.04.2019 №№ 719, 720; с АО "ЮТЭК" МК 0018-2019 от 28.12.2018. Произведена оплата за очистку входных групп нежилых объектов муниципальной собственности от снега согласно заключенного с ИП Воробьев Д.М. договора № 1 от 19.03.2019.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</si>
  <si>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№№ Ю-017/19, Ю-018/19, Ю-020/19, с ООО "Излучинская Управляющая компания "РАДУГА" договоров от 07.06.2019 №№ 3/19-Н, МКД Т-12\19-1, Т-12\19-2, с АО "Нижневартовская ГРЭС" договоров от 27.02.2019 №№ Т-10-ФЗ(Н)-6-19/0006, Н-20-ФЗ(Н)-6-19/0005.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во II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</si>
  <si>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490 от 14.01.2019, договоров от 09.01.2019 №№ 493, от 14.01.2019 № 492, от 01.04.2019 №№ 719, 720, от 01.07.2019 №№ 794, 801; с АО "ЮТЭК" МК 0018-2019 от 28.12.2018. Произведена оплата за ремонтные работы на объектах муниципальной собственности в рамках заключенных договоров с ИП Ивановым И.В. № 13 от 25.04.2019, с Хортовым В.В. № 1 от 01.01.2019.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</si>
  <si>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 Ю-018/19, с ООО "Излучинская Управляющая компания "РАДУГА" договоров от 07.06.2019 № МКД Т-12\19-1, от 12.08.2019 №№ 4/19, МКД Т-12/19-1, от 27.08.2019 № МКД Т-12/19-1. Произведена оплата за выполнение работ по замене кровли в местах протекания в жилом доме № 29 по ул. ДРСУ в пгт. Новоаганск согласно заключенному с ИП Иванов И.В. договору № 38 от 26.06.2019 и дезинсекцию квартиры по ул. Геологов, д. 19, кв. 11, пгт. Новоаганск согласно заключенному с ООО "Городская дезинфекционная станция" договору № 51 от 06.08.2019. Произведена оплата подотчета (Королева С.В.) за приобретение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III квартале.</t>
  </si>
  <si>
    <t>3.2.</t>
  </si>
  <si>
    <t>Минимизация ущерба при наступлении неблагоприятных обстоятельств, сопряженных с убытками</t>
  </si>
  <si>
    <t xml:space="preserve">Произведена оплата услуг по страхованию муниципального имущества в 2019 году согласно заключенного со Страховым акционерным обществом ЭРГО МК 1550 от 31.12.2018 - в I квартале. </t>
  </si>
  <si>
    <t>Итого по подпрограмме 3</t>
  </si>
  <si>
    <t>Всего по муниципальной программе</t>
  </si>
  <si>
    <t>в том числе: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</si>
  <si>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</si>
  <si>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</si>
  <si>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</si>
  <si>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</si>
  <si>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</si>
  <si>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</si>
  <si>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 xml:space="preserve">Руководитель программы: </t>
  </si>
  <si>
    <t>Рабикова З.Р.</t>
  </si>
  <si>
    <t>(Ф.И.О.)                            (подпись)</t>
  </si>
  <si>
    <t>Должностное лицо  ответственное за составление формы:</t>
  </si>
  <si>
    <t>Согласовано:</t>
  </si>
  <si>
    <t>Начальник отдела финансов</t>
  </si>
  <si>
    <t>Черных Т.Т.</t>
  </si>
  <si>
    <t>Начальник отдела экономики</t>
  </si>
  <si>
    <t>Мальцева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</si>
</sst>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0"/>
      <name val="Arial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1" fillId="2" borderId="0" xfId="0" applyFont="1" applyFill="1" applyAlignment="1"/>
    <xf numFmtId="0" fontId="4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8" fillId="2" borderId="0" xfId="0" applyFont="1" applyFill="1" applyAlignment="1"/>
    <xf numFmtId="0" fontId="8" fillId="0" borderId="0" xfId="0" applyFont="1" applyFill="1" applyAlignment="1"/>
    <xf numFmtId="0" fontId="9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Border="1" applyAlignment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11" fillId="0" borderId="0" xfId="0" applyFont="1"/>
    <xf numFmtId="0" fontId="6" fillId="0" borderId="0" xfId="0" applyFont="1" applyBorder="1" applyAlignment="1"/>
    <xf numFmtId="0" fontId="6" fillId="2" borderId="0" xfId="0" applyFont="1" applyFill="1" applyBorder="1" applyAlignment="1"/>
    <xf numFmtId="0" fontId="6" fillId="0" borderId="0" xfId="0" applyFont="1" applyFill="1"/>
    <xf numFmtId="0" fontId="12" fillId="0" borderId="0" xfId="0" applyFont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3" fillId="2" borderId="1" xfId="1" applyNumberFormat="1" applyFont="1" applyFill="1" applyBorder="1" applyAlignment="1" applyProtection="1">
      <alignment vertical="center" wrapText="1"/>
      <protection locked="0"/>
    </xf>
    <xf numFmtId="4" fontId="13" fillId="0" borderId="1" xfId="1" applyNumberFormat="1" applyFont="1" applyFill="1" applyBorder="1" applyAlignment="1" applyProtection="1">
      <alignment vertical="center" wrapText="1"/>
      <protection locked="0"/>
    </xf>
    <xf numFmtId="4" fontId="14" fillId="0" borderId="9" xfId="0" applyNumberFormat="1" applyFont="1" applyFill="1" applyBorder="1" applyAlignment="1" applyProtection="1">
      <alignment vertical="center" wrapText="1"/>
      <protection locked="0"/>
    </xf>
    <xf numFmtId="4" fontId="14" fillId="0" borderId="7" xfId="0" applyNumberFormat="1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Fill="1" applyBorder="1" applyAlignment="1" applyProtection="1">
      <alignment vertical="center" wrapText="1"/>
      <protection locked="0"/>
    </xf>
    <xf numFmtId="4" fontId="13" fillId="2" borderId="7" xfId="1" applyNumberFormat="1" applyFont="1" applyFill="1" applyBorder="1" applyAlignment="1" applyProtection="1">
      <alignment vertical="center" wrapText="1"/>
      <protection locked="0"/>
    </xf>
    <xf numFmtId="4" fontId="13" fillId="0" borderId="7" xfId="1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/>
      <protection locked="0"/>
    </xf>
    <xf numFmtId="4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7" xfId="0" applyNumberFormat="1" applyFont="1" applyFill="1" applyBorder="1" applyAlignment="1" applyProtection="1">
      <alignment horizontal="right" vertical="center"/>
      <protection locked="0"/>
    </xf>
    <xf numFmtId="4" fontId="14" fillId="0" borderId="8" xfId="0" applyNumberFormat="1" applyFont="1" applyFill="1" applyBorder="1" applyAlignment="1" applyProtection="1">
      <alignment horizontal="right" vertical="center"/>
      <protection locked="0"/>
    </xf>
    <xf numFmtId="4" fontId="14" fillId="0" borderId="1" xfId="1" applyNumberFormat="1" applyFont="1" applyFill="1" applyBorder="1" applyAlignment="1" applyProtection="1">
      <alignment vertical="center" wrapText="1"/>
      <protection locked="0"/>
    </xf>
    <xf numFmtId="4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Fill="1" applyBorder="1" applyAlignment="1" applyProtection="1">
      <alignment horizontal="right" vertical="center"/>
      <protection locked="0"/>
    </xf>
    <xf numFmtId="4" fontId="13" fillId="3" borderId="1" xfId="1" applyNumberFormat="1" applyFont="1" applyFill="1" applyBorder="1" applyAlignment="1" applyProtection="1">
      <alignment vertical="center" wrapText="1"/>
      <protection locked="0"/>
    </xf>
    <xf numFmtId="4" fontId="16" fillId="0" borderId="1" xfId="1" applyNumberFormat="1" applyFont="1" applyFill="1" applyBorder="1" applyAlignment="1" applyProtection="1">
      <alignment vertical="center" wrapText="1"/>
      <protection locked="0"/>
    </xf>
    <xf numFmtId="4" fontId="16" fillId="3" borderId="1" xfId="1" applyNumberFormat="1" applyFont="1" applyFill="1" applyBorder="1" applyAlignment="1" applyProtection="1">
      <alignment vertical="center" wrapText="1"/>
      <protection locked="0"/>
    </xf>
    <xf numFmtId="4" fontId="13" fillId="2" borderId="1" xfId="1" applyNumberFormat="1" applyFont="1" applyFill="1" applyBorder="1" applyAlignment="1" applyProtection="1">
      <alignment vertical="center" wrapText="1"/>
    </xf>
    <xf numFmtId="4" fontId="13" fillId="0" borderId="1" xfId="1" applyNumberFormat="1" applyFont="1" applyFill="1" applyBorder="1" applyAlignment="1" applyProtection="1">
      <alignment vertical="center" wrapText="1"/>
    </xf>
    <xf numFmtId="4" fontId="13" fillId="0" borderId="7" xfId="0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9" xfId="1" applyNumberFormat="1" applyFont="1" applyFill="1" applyBorder="1" applyAlignment="1" applyProtection="1">
      <alignment vertical="center" wrapText="1"/>
      <protection locked="0"/>
    </xf>
    <xf numFmtId="4" fontId="13" fillId="0" borderId="9" xfId="1" applyNumberFormat="1" applyFont="1" applyFill="1" applyBorder="1" applyAlignment="1" applyProtection="1">
      <alignment vertical="center" wrapText="1"/>
      <protection locked="0"/>
    </xf>
    <xf numFmtId="4" fontId="13" fillId="2" borderId="9" xfId="1" applyNumberFormat="1" applyFont="1" applyFill="1" applyBorder="1" applyAlignment="1" applyProtection="1">
      <alignment vertical="center" wrapText="1"/>
    </xf>
    <xf numFmtId="4" fontId="13" fillId="0" borderId="9" xfId="1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6" fillId="0" borderId="13" xfId="0" applyFont="1" applyBorder="1" applyAlignment="1"/>
    <xf numFmtId="0" fontId="12" fillId="0" borderId="0" xfId="0" applyFont="1" applyBorder="1" applyAlignment="1"/>
    <xf numFmtId="0" fontId="17" fillId="0" borderId="0" xfId="0" applyFont="1"/>
    <xf numFmtId="0" fontId="6" fillId="0" borderId="0" xfId="0" applyFont="1" applyAlignment="1">
      <alignment wrapText="1"/>
    </xf>
    <xf numFmtId="0" fontId="17" fillId="0" borderId="0" xfId="0" applyFont="1" applyBorder="1" applyAlignment="1"/>
    <xf numFmtId="0" fontId="5" fillId="0" borderId="0" xfId="0" applyFont="1"/>
    <xf numFmtId="0" fontId="12" fillId="0" borderId="13" xfId="0" applyFont="1" applyBorder="1" applyAlignment="1"/>
    <xf numFmtId="0" fontId="17" fillId="2" borderId="0" xfId="0" applyFont="1" applyFill="1"/>
    <xf numFmtId="0" fontId="6" fillId="2" borderId="13" xfId="0" applyFont="1" applyFill="1" applyBorder="1"/>
    <xf numFmtId="0" fontId="0" fillId="2" borderId="13" xfId="0" applyFill="1" applyBorder="1"/>
    <xf numFmtId="0" fontId="6" fillId="0" borderId="0" xfId="0" applyFont="1" applyBorder="1"/>
    <xf numFmtId="0" fontId="6" fillId="0" borderId="0" xfId="0" applyFont="1" applyAlignment="1">
      <alignment wrapText="1"/>
    </xf>
    <xf numFmtId="0" fontId="17" fillId="0" borderId="0" xfId="0" applyFont="1" applyBorder="1" applyAlignment="1"/>
    <xf numFmtId="0" fontId="12" fillId="0" borderId="1" xfId="0" applyFont="1" applyBorder="1" applyAlignment="1"/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Fill="1" applyBorder="1" applyAlignment="1" applyProtection="1">
      <alignment vertical="center" wrapText="1"/>
      <protection locked="0"/>
    </xf>
    <xf numFmtId="49" fontId="14" fillId="0" borderId="9" xfId="0" applyNumberFormat="1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Fill="1" applyBorder="1" applyAlignment="1" applyProtection="1">
      <alignment horizontal="center" vertical="top" wrapText="1"/>
      <protection locked="0"/>
    </xf>
    <xf numFmtId="0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12" fillId="2" borderId="10" xfId="0" applyNumberFormat="1" applyFont="1" applyFill="1" applyBorder="1" applyAlignment="1">
      <alignment horizontal="left" vertical="center" wrapText="1"/>
    </xf>
    <xf numFmtId="0" fontId="0" fillId="2" borderId="11" xfId="0" applyFill="1" applyBorder="1"/>
    <xf numFmtId="0" fontId="0" fillId="2" borderId="14" xfId="0" applyFill="1" applyBorder="1"/>
    <xf numFmtId="0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ill="1" applyBorder="1" applyAlignment="1">
      <alignment horizontal="left" wrapText="1"/>
    </xf>
    <xf numFmtId="0" fontId="0" fillId="2" borderId="3" xfId="0" applyNumberFormat="1" applyFill="1" applyBorder="1" applyAlignment="1">
      <alignment horizontal="left" wrapText="1"/>
    </xf>
    <xf numFmtId="0" fontId="10" fillId="2" borderId="11" xfId="0" applyFont="1" applyFill="1" applyBorder="1"/>
    <xf numFmtId="0" fontId="10" fillId="2" borderId="14" xfId="0" applyFont="1" applyFill="1" applyBorder="1"/>
    <xf numFmtId="165" fontId="14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4" fillId="0" borderId="8" xfId="0" applyNumberFormat="1" applyFont="1" applyFill="1" applyBorder="1" applyAlignment="1" applyProtection="1">
      <alignment horizontal="justify" vertical="top" wrapText="1"/>
      <protection locked="0"/>
    </xf>
    <xf numFmtId="165" fontId="14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 locked="0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view="pageBreakPreview" topLeftCell="A37" zoomScale="110" zoomScaleSheetLayoutView="110" workbookViewId="0">
      <selection activeCell="M51" sqref="M51:M5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8" bestFit="1" customWidth="1"/>
    <col min="5" max="5" width="9" customWidth="1"/>
    <col min="6" max="6" width="8" customWidth="1"/>
    <col min="7" max="7" width="9.7109375" style="66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1"/>
      <c r="D1" s="2" t="s">
        <v>0</v>
      </c>
      <c r="E1" s="3" t="s">
        <v>1</v>
      </c>
      <c r="F1" s="4"/>
      <c r="G1" s="5"/>
    </row>
    <row r="2" spans="1:32" ht="15.75" x14ac:dyDescent="0.25">
      <c r="B2" s="1"/>
      <c r="D2" s="6" t="s">
        <v>2</v>
      </c>
      <c r="E2" s="4"/>
      <c r="F2" s="4"/>
      <c r="G2" s="5"/>
    </row>
    <row r="3" spans="1:32" ht="15.75" x14ac:dyDescent="0.25">
      <c r="B3" s="1"/>
      <c r="C3" s="7" t="s">
        <v>3</v>
      </c>
      <c r="E3" s="4"/>
      <c r="F3" s="4"/>
      <c r="G3" s="5"/>
    </row>
    <row r="4" spans="1:32" ht="15.75" x14ac:dyDescent="0.25">
      <c r="B4" s="1"/>
      <c r="C4" s="9"/>
      <c r="D4" s="10" t="s">
        <v>4</v>
      </c>
      <c r="E4" s="4"/>
      <c r="F4" s="4"/>
      <c r="G4" s="5"/>
    </row>
    <row r="5" spans="1:32" ht="6.75" customHeight="1" x14ac:dyDescent="0.25">
      <c r="B5" s="1"/>
      <c r="C5" s="9"/>
      <c r="D5" s="11"/>
      <c r="E5" s="4"/>
      <c r="F5" s="4"/>
      <c r="G5" s="5"/>
    </row>
    <row r="6" spans="1:32" ht="15.75" x14ac:dyDescent="0.25">
      <c r="B6" s="12"/>
      <c r="D6" s="13" t="s">
        <v>5</v>
      </c>
      <c r="E6" s="4"/>
      <c r="F6" s="4"/>
      <c r="G6" s="5"/>
    </row>
    <row r="7" spans="1:32" ht="15.75" x14ac:dyDescent="0.25">
      <c r="B7" s="12"/>
      <c r="D7" s="14"/>
      <c r="E7" s="15" t="s">
        <v>6</v>
      </c>
      <c r="F7" s="4"/>
      <c r="G7" s="5"/>
    </row>
    <row r="8" spans="1:32" ht="6.75" customHeight="1" x14ac:dyDescent="0.25">
      <c r="B8" s="12"/>
      <c r="C8" s="12"/>
      <c r="D8" s="11"/>
      <c r="E8" s="4"/>
      <c r="F8" s="4"/>
      <c r="G8" s="5"/>
    </row>
    <row r="9" spans="1:32" ht="15.75" x14ac:dyDescent="0.25">
      <c r="B9" s="16" t="s">
        <v>7</v>
      </c>
      <c r="C9" s="17"/>
      <c r="D9" s="18"/>
      <c r="E9" s="17"/>
      <c r="F9" s="17"/>
      <c r="G9" s="19"/>
      <c r="H9" s="20"/>
    </row>
    <row r="10" spans="1:32" ht="48.75" customHeight="1" x14ac:dyDescent="0.25">
      <c r="B10" s="78" t="s">
        <v>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21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6.75" customHeight="1" x14ac:dyDescent="0.25">
      <c r="B11" s="16"/>
      <c r="C11" s="22"/>
      <c r="D11" s="23"/>
      <c r="E11" s="22"/>
      <c r="F11" s="22"/>
      <c r="G11" s="24"/>
      <c r="H11" s="25"/>
    </row>
    <row r="12" spans="1:32" ht="15.75" x14ac:dyDescent="0.25">
      <c r="B12" s="26" t="s">
        <v>9</v>
      </c>
      <c r="C12" s="26"/>
      <c r="D12" s="27"/>
      <c r="E12" s="12"/>
      <c r="F12" s="12"/>
      <c r="G12" s="28"/>
      <c r="H12" s="29"/>
    </row>
    <row r="13" spans="1:32" ht="15" customHeight="1" x14ac:dyDescent="0.25">
      <c r="B13" s="16"/>
      <c r="C13" s="26"/>
      <c r="D13" s="27"/>
      <c r="E13" s="12"/>
      <c r="F13" s="12"/>
      <c r="G13" s="28"/>
      <c r="H13" s="29"/>
      <c r="M13" s="29" t="s">
        <v>10</v>
      </c>
    </row>
    <row r="14" spans="1:32" ht="22.5" customHeight="1" x14ac:dyDescent="0.2">
      <c r="A14" s="151" t="s">
        <v>11</v>
      </c>
      <c r="B14" s="151" t="s">
        <v>12</v>
      </c>
      <c r="C14" s="151" t="s">
        <v>13</v>
      </c>
      <c r="D14" s="152" t="s">
        <v>14</v>
      </c>
      <c r="E14" s="153"/>
      <c r="F14" s="154"/>
      <c r="G14" s="154"/>
      <c r="H14" s="154"/>
      <c r="I14" s="154"/>
      <c r="J14" s="154"/>
      <c r="K14" s="154"/>
      <c r="L14" s="154"/>
      <c r="M14" s="155" t="s">
        <v>15</v>
      </c>
    </row>
    <row r="15" spans="1:32" ht="16.5" customHeight="1" x14ac:dyDescent="0.2">
      <c r="A15" s="151"/>
      <c r="B15" s="151"/>
      <c r="C15" s="151"/>
      <c r="D15" s="152"/>
      <c r="E15" s="147" t="s">
        <v>16</v>
      </c>
      <c r="F15" s="148"/>
      <c r="G15" s="147" t="s">
        <v>17</v>
      </c>
      <c r="H15" s="148"/>
      <c r="I15" s="147" t="s">
        <v>18</v>
      </c>
      <c r="J15" s="148"/>
      <c r="K15" s="147" t="s">
        <v>19</v>
      </c>
      <c r="L15" s="148"/>
      <c r="M15" s="155"/>
    </row>
    <row r="16" spans="1:32" ht="63" customHeight="1" x14ac:dyDescent="0.2">
      <c r="A16" s="151"/>
      <c r="B16" s="151"/>
      <c r="C16" s="151"/>
      <c r="D16" s="152"/>
      <c r="E16" s="30" t="s">
        <v>20</v>
      </c>
      <c r="F16" s="30" t="s">
        <v>21</v>
      </c>
      <c r="G16" s="30" t="s">
        <v>20</v>
      </c>
      <c r="H16" s="30" t="s">
        <v>21</v>
      </c>
      <c r="I16" s="30" t="s">
        <v>20</v>
      </c>
      <c r="J16" s="30" t="s">
        <v>21</v>
      </c>
      <c r="K16" s="30" t="s">
        <v>20</v>
      </c>
      <c r="L16" s="30" t="s">
        <v>21</v>
      </c>
      <c r="M16" s="155"/>
    </row>
    <row r="17" spans="1:13" ht="12.75" customHeight="1" x14ac:dyDescent="0.2">
      <c r="A17" s="30">
        <v>1</v>
      </c>
      <c r="B17" s="30">
        <v>2</v>
      </c>
      <c r="C17" s="30">
        <v>3</v>
      </c>
      <c r="D17" s="31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2">
        <v>13</v>
      </c>
    </row>
    <row r="18" spans="1:13" ht="12.75" customHeight="1" x14ac:dyDescent="0.2">
      <c r="A18" s="125" t="s">
        <v>22</v>
      </c>
      <c r="B18" s="126"/>
      <c r="C18" s="126"/>
      <c r="D18" s="126"/>
      <c r="E18" s="129"/>
      <c r="F18" s="129"/>
      <c r="G18" s="129"/>
      <c r="H18" s="129"/>
      <c r="I18" s="129"/>
      <c r="J18" s="129"/>
      <c r="K18" s="129"/>
      <c r="L18" s="129"/>
      <c r="M18" s="131"/>
    </row>
    <row r="19" spans="1:13" ht="12.75" customHeight="1" x14ac:dyDescent="0.2">
      <c r="A19" s="125" t="s">
        <v>23</v>
      </c>
      <c r="B19" s="126"/>
      <c r="C19" s="126"/>
      <c r="D19" s="126"/>
      <c r="E19" s="129"/>
      <c r="F19" s="129"/>
      <c r="G19" s="129"/>
      <c r="H19" s="129"/>
      <c r="I19" s="129"/>
      <c r="J19" s="129"/>
      <c r="K19" s="129"/>
      <c r="L19" s="129"/>
      <c r="M19" s="131"/>
    </row>
    <row r="20" spans="1:13" ht="12.75" customHeight="1" x14ac:dyDescent="0.2">
      <c r="A20" s="125" t="s">
        <v>24</v>
      </c>
      <c r="B20" s="126"/>
      <c r="C20" s="126"/>
      <c r="D20" s="126"/>
      <c r="E20" s="129"/>
      <c r="F20" s="129"/>
      <c r="G20" s="129"/>
      <c r="H20" s="129"/>
      <c r="I20" s="129"/>
      <c r="J20" s="129"/>
      <c r="K20" s="129"/>
      <c r="L20" s="129"/>
      <c r="M20" s="131"/>
    </row>
    <row r="21" spans="1:13" ht="12.75" customHeight="1" x14ac:dyDescent="0.2">
      <c r="A21" s="132" t="s">
        <v>25</v>
      </c>
      <c r="B21" s="144" t="s">
        <v>26</v>
      </c>
      <c r="C21" s="33" t="s">
        <v>27</v>
      </c>
      <c r="D21" s="34">
        <f>D22+D23+D24+D25+D26</f>
        <v>697.8</v>
      </c>
      <c r="E21" s="35">
        <f t="shared" ref="E21:J21" si="0">E22+E23+E24+E25+E26</f>
        <v>96.85</v>
      </c>
      <c r="F21" s="35">
        <f t="shared" si="0"/>
        <v>13.879335053023789</v>
      </c>
      <c r="G21" s="35">
        <f t="shared" si="0"/>
        <v>139.75</v>
      </c>
      <c r="H21" s="35">
        <f t="shared" si="0"/>
        <v>20.027228432215534</v>
      </c>
      <c r="I21" s="35">
        <f>I22+I23+I24+I25+I26</f>
        <v>193.75</v>
      </c>
      <c r="J21" s="35">
        <f t="shared" si="0"/>
        <v>27.765835482946404</v>
      </c>
      <c r="K21" s="35"/>
      <c r="L21" s="35"/>
      <c r="M21" s="113" t="s">
        <v>28</v>
      </c>
    </row>
    <row r="22" spans="1:13" ht="25.5" x14ac:dyDescent="0.2">
      <c r="A22" s="101"/>
      <c r="B22" s="145"/>
      <c r="C22" s="36" t="s">
        <v>29</v>
      </c>
      <c r="D22" s="34">
        <v>0</v>
      </c>
      <c r="E22" s="35"/>
      <c r="F22" s="35"/>
      <c r="G22" s="35"/>
      <c r="H22" s="35"/>
      <c r="I22" s="35"/>
      <c r="J22" s="35"/>
      <c r="K22" s="35"/>
      <c r="L22" s="35"/>
      <c r="M22" s="135"/>
    </row>
    <row r="23" spans="1:13" ht="38.25" x14ac:dyDescent="0.2">
      <c r="A23" s="101"/>
      <c r="B23" s="145"/>
      <c r="C23" s="37" t="s">
        <v>30</v>
      </c>
      <c r="D23" s="34">
        <v>0</v>
      </c>
      <c r="E23" s="35"/>
      <c r="F23" s="35"/>
      <c r="G23" s="35"/>
      <c r="H23" s="35"/>
      <c r="I23" s="35"/>
      <c r="J23" s="35"/>
      <c r="K23" s="35"/>
      <c r="L23" s="35"/>
      <c r="M23" s="135"/>
    </row>
    <row r="24" spans="1:13" ht="13.5" customHeight="1" x14ac:dyDescent="0.2">
      <c r="A24" s="101"/>
      <c r="B24" s="145"/>
      <c r="C24" s="38" t="s">
        <v>31</v>
      </c>
      <c r="D24" s="34">
        <v>0</v>
      </c>
      <c r="E24" s="35"/>
      <c r="F24" s="35"/>
      <c r="G24" s="35"/>
      <c r="H24" s="35"/>
      <c r="I24" s="35"/>
      <c r="J24" s="35"/>
      <c r="K24" s="35"/>
      <c r="L24" s="35"/>
      <c r="M24" s="135"/>
    </row>
    <row r="25" spans="1:13" ht="13.5" customHeight="1" x14ac:dyDescent="0.2">
      <c r="A25" s="101"/>
      <c r="B25" s="145"/>
      <c r="C25" s="36" t="s">
        <v>32</v>
      </c>
      <c r="D25" s="34">
        <v>697.8</v>
      </c>
      <c r="E25" s="34">
        <v>96.85</v>
      </c>
      <c r="F25" s="34">
        <f>E25/D25*100</f>
        <v>13.879335053023789</v>
      </c>
      <c r="G25" s="34">
        <f>E25+42.9</f>
        <v>139.75</v>
      </c>
      <c r="H25" s="34">
        <f>G25/D25*100</f>
        <v>20.027228432215534</v>
      </c>
      <c r="I25" s="34">
        <f>G25+54</f>
        <v>193.75</v>
      </c>
      <c r="J25" s="34">
        <f>I25/D25*100</f>
        <v>27.765835482946404</v>
      </c>
      <c r="K25" s="34"/>
      <c r="L25" s="34"/>
      <c r="M25" s="135"/>
    </row>
    <row r="26" spans="1:13" ht="25.5" customHeight="1" x14ac:dyDescent="0.2">
      <c r="A26" s="101"/>
      <c r="B26" s="146"/>
      <c r="C26" s="37" t="s">
        <v>33</v>
      </c>
      <c r="D26" s="39">
        <v>0</v>
      </c>
      <c r="E26" s="40"/>
      <c r="F26" s="40"/>
      <c r="G26" s="40"/>
      <c r="H26" s="40"/>
      <c r="I26" s="40"/>
      <c r="J26" s="40"/>
      <c r="K26" s="40"/>
      <c r="L26" s="40"/>
      <c r="M26" s="135"/>
    </row>
    <row r="27" spans="1:13" ht="93" customHeight="1" x14ac:dyDescent="0.2">
      <c r="A27" s="139" t="s">
        <v>34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/>
    </row>
    <row r="28" spans="1:13" s="21" customFormat="1" ht="80.25" customHeight="1" x14ac:dyDescent="0.2">
      <c r="A28" s="142" t="s">
        <v>35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s="21" customFormat="1" ht="91.5" customHeight="1" x14ac:dyDescent="0.2">
      <c r="A29" s="143" t="s">
        <v>36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ht="12.75" customHeight="1" x14ac:dyDescent="0.2">
      <c r="A30" s="132" t="s">
        <v>37</v>
      </c>
      <c r="B30" s="144" t="s">
        <v>38</v>
      </c>
      <c r="C30" s="33" t="s">
        <v>27</v>
      </c>
      <c r="D30" s="34">
        <f>D31+D32+D33+D34+D35</f>
        <v>2991</v>
      </c>
      <c r="E30" s="35">
        <f t="shared" ref="E30:J30" si="1">E31+E32+E33+E34+E35</f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/>
      <c r="L30" s="35"/>
      <c r="M30" s="113" t="s">
        <v>39</v>
      </c>
    </row>
    <row r="31" spans="1:13" ht="25.5" x14ac:dyDescent="0.2">
      <c r="A31" s="101"/>
      <c r="B31" s="145"/>
      <c r="C31" s="36" t="s">
        <v>29</v>
      </c>
      <c r="D31" s="34">
        <v>0</v>
      </c>
      <c r="E31" s="35"/>
      <c r="F31" s="35"/>
      <c r="G31" s="35"/>
      <c r="H31" s="35"/>
      <c r="I31" s="35"/>
      <c r="J31" s="35"/>
      <c r="K31" s="35"/>
      <c r="L31" s="35"/>
      <c r="M31" s="105"/>
    </row>
    <row r="32" spans="1:13" ht="38.25" x14ac:dyDescent="0.2">
      <c r="A32" s="101"/>
      <c r="B32" s="145"/>
      <c r="C32" s="37" t="s">
        <v>30</v>
      </c>
      <c r="D32" s="34">
        <v>0</v>
      </c>
      <c r="E32" s="35"/>
      <c r="F32" s="35"/>
      <c r="G32" s="35"/>
      <c r="H32" s="35"/>
      <c r="I32" s="35"/>
      <c r="J32" s="35"/>
      <c r="K32" s="35"/>
      <c r="L32" s="35"/>
      <c r="M32" s="105"/>
    </row>
    <row r="33" spans="1:13" ht="13.5" customHeight="1" x14ac:dyDescent="0.2">
      <c r="A33" s="101"/>
      <c r="B33" s="145"/>
      <c r="C33" s="38" t="s">
        <v>31</v>
      </c>
      <c r="D33" s="34">
        <v>0</v>
      </c>
      <c r="E33" s="35"/>
      <c r="F33" s="35"/>
      <c r="G33" s="35"/>
      <c r="H33" s="35"/>
      <c r="I33" s="35"/>
      <c r="J33" s="35"/>
      <c r="K33" s="35"/>
      <c r="L33" s="35"/>
      <c r="M33" s="105"/>
    </row>
    <row r="34" spans="1:13" ht="13.5" customHeight="1" x14ac:dyDescent="0.2">
      <c r="A34" s="101"/>
      <c r="B34" s="145"/>
      <c r="C34" s="36" t="s">
        <v>32</v>
      </c>
      <c r="D34" s="34">
        <v>2991</v>
      </c>
      <c r="E34" s="34">
        <v>0</v>
      </c>
      <c r="F34" s="34">
        <f>E34/D34*100</f>
        <v>0</v>
      </c>
      <c r="G34" s="34">
        <f>E34+0</f>
        <v>0</v>
      </c>
      <c r="H34" s="34">
        <f>G34/D34*100</f>
        <v>0</v>
      </c>
      <c r="I34" s="34">
        <f>G34+0</f>
        <v>0</v>
      </c>
      <c r="J34" s="34">
        <f>I34/D34*100</f>
        <v>0</v>
      </c>
      <c r="K34" s="34"/>
      <c r="L34" s="34"/>
      <c r="M34" s="105"/>
    </row>
    <row r="35" spans="1:13" ht="25.5" customHeight="1" x14ac:dyDescent="0.2">
      <c r="A35" s="101"/>
      <c r="B35" s="146"/>
      <c r="C35" s="37" t="s">
        <v>33</v>
      </c>
      <c r="D35" s="39">
        <v>0</v>
      </c>
      <c r="E35" s="40"/>
      <c r="F35" s="40"/>
      <c r="G35" s="40"/>
      <c r="H35" s="40"/>
      <c r="I35" s="40"/>
      <c r="J35" s="40"/>
      <c r="K35" s="40"/>
      <c r="L35" s="40"/>
      <c r="M35" s="105"/>
    </row>
    <row r="36" spans="1:13" ht="13.5" customHeight="1" x14ac:dyDescent="0.2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spans="1:13" x14ac:dyDescent="0.2">
      <c r="A37" s="81" t="s">
        <v>40</v>
      </c>
      <c r="B37" s="110"/>
      <c r="C37" s="41" t="s">
        <v>27</v>
      </c>
      <c r="D37" s="39">
        <f>D38+D39+D40+D41+D42</f>
        <v>3688.8</v>
      </c>
      <c r="E37" s="39">
        <f>E38+E39+E40+E41+E42</f>
        <v>96.85</v>
      </c>
      <c r="F37" s="40">
        <f>E37/D37*100</f>
        <v>2.6255150726523526</v>
      </c>
      <c r="G37" s="39">
        <f>G38+G39+G40+G41+G42</f>
        <v>139.75</v>
      </c>
      <c r="H37" s="40">
        <f>G37/D37*100</f>
        <v>3.78849490349165</v>
      </c>
      <c r="I37" s="39">
        <f>I38+I39+I40+I41+I42</f>
        <v>193.75</v>
      </c>
      <c r="J37" s="40">
        <f>I37/D37*100</f>
        <v>5.2523855996530031</v>
      </c>
      <c r="K37" s="39"/>
      <c r="L37" s="40"/>
      <c r="M37" s="122"/>
    </row>
    <row r="38" spans="1:13" ht="25.5" x14ac:dyDescent="0.2">
      <c r="A38" s="83"/>
      <c r="B38" s="111"/>
      <c r="C38" s="36" t="s">
        <v>29</v>
      </c>
      <c r="D38" s="34">
        <f>D22+D31</f>
        <v>0</v>
      </c>
      <c r="E38" s="42"/>
      <c r="F38" s="43"/>
      <c r="G38" s="42"/>
      <c r="H38" s="43"/>
      <c r="I38" s="42"/>
      <c r="J38" s="43"/>
      <c r="K38" s="42"/>
      <c r="L38" s="43"/>
      <c r="M38" s="123"/>
    </row>
    <row r="39" spans="1:13" ht="38.25" x14ac:dyDescent="0.2">
      <c r="A39" s="83"/>
      <c r="B39" s="111"/>
      <c r="C39" s="37" t="s">
        <v>30</v>
      </c>
      <c r="D39" s="34">
        <f>D23+D32</f>
        <v>0</v>
      </c>
      <c r="E39" s="44"/>
      <c r="F39" s="45"/>
      <c r="G39" s="44"/>
      <c r="H39" s="46"/>
      <c r="I39" s="44"/>
      <c r="J39" s="46"/>
      <c r="K39" s="44"/>
      <c r="L39" s="46"/>
      <c r="M39" s="123"/>
    </row>
    <row r="40" spans="1:13" ht="13.5" customHeight="1" x14ac:dyDescent="0.2">
      <c r="A40" s="83"/>
      <c r="B40" s="111"/>
      <c r="C40" s="38" t="s">
        <v>31</v>
      </c>
      <c r="D40" s="34">
        <f>D24+D33</f>
        <v>0</v>
      </c>
      <c r="E40" s="47"/>
      <c r="F40" s="47"/>
      <c r="G40" s="47"/>
      <c r="H40" s="47"/>
      <c r="I40" s="47"/>
      <c r="J40" s="47"/>
      <c r="K40" s="47"/>
      <c r="L40" s="47"/>
      <c r="M40" s="123"/>
    </row>
    <row r="41" spans="1:13" ht="13.5" customHeight="1" x14ac:dyDescent="0.2">
      <c r="A41" s="83"/>
      <c r="B41" s="111"/>
      <c r="C41" s="36" t="s">
        <v>32</v>
      </c>
      <c r="D41" s="34">
        <f>D25+D34</f>
        <v>3688.8</v>
      </c>
      <c r="E41" s="48">
        <f>E25+E34</f>
        <v>96.85</v>
      </c>
      <c r="F41" s="49">
        <f>E41/D41*100</f>
        <v>2.6255150726523526</v>
      </c>
      <c r="G41" s="48">
        <f>G25+G34</f>
        <v>139.75</v>
      </c>
      <c r="H41" s="49">
        <f>G41/D41*100</f>
        <v>3.78849490349165</v>
      </c>
      <c r="I41" s="48">
        <f>I25+I34</f>
        <v>193.75</v>
      </c>
      <c r="J41" s="49">
        <f>I41/D41*100</f>
        <v>5.2523855996530031</v>
      </c>
      <c r="K41" s="48"/>
      <c r="L41" s="49"/>
      <c r="M41" s="123"/>
    </row>
    <row r="42" spans="1:13" ht="24.75" customHeight="1" x14ac:dyDescent="0.2">
      <c r="A42" s="85"/>
      <c r="B42" s="112"/>
      <c r="C42" s="37" t="s">
        <v>33</v>
      </c>
      <c r="D42" s="34">
        <f>D26+D35</f>
        <v>0</v>
      </c>
      <c r="E42" s="42"/>
      <c r="F42" s="43"/>
      <c r="G42" s="38"/>
      <c r="H42" s="50"/>
      <c r="I42" s="42"/>
      <c r="J42" s="50"/>
      <c r="K42" s="42"/>
      <c r="L42" s="50"/>
      <c r="M42" s="124"/>
    </row>
    <row r="43" spans="1:13" x14ac:dyDescent="0.2">
      <c r="A43" s="81" t="s">
        <v>41</v>
      </c>
      <c r="B43" s="82"/>
      <c r="C43" s="41" t="s">
        <v>27</v>
      </c>
      <c r="D43" s="39">
        <f>D44+D45+D46+D47+D48</f>
        <v>0</v>
      </c>
      <c r="E43" s="34"/>
      <c r="F43" s="35"/>
      <c r="G43" s="34"/>
      <c r="H43" s="35"/>
      <c r="I43" s="34"/>
      <c r="J43" s="35"/>
      <c r="K43" s="34"/>
      <c r="L43" s="35"/>
      <c r="M43" s="122"/>
    </row>
    <row r="44" spans="1:13" ht="25.5" x14ac:dyDescent="0.2">
      <c r="A44" s="83"/>
      <c r="B44" s="84"/>
      <c r="C44" s="36" t="s">
        <v>29</v>
      </c>
      <c r="D44" s="34">
        <v>0</v>
      </c>
      <c r="E44" s="42"/>
      <c r="F44" s="43"/>
      <c r="G44" s="42"/>
      <c r="H44" s="43"/>
      <c r="I44" s="42"/>
      <c r="J44" s="43"/>
      <c r="K44" s="42"/>
      <c r="L44" s="43"/>
      <c r="M44" s="123"/>
    </row>
    <row r="45" spans="1:13" ht="38.25" x14ac:dyDescent="0.2">
      <c r="A45" s="83"/>
      <c r="B45" s="84"/>
      <c r="C45" s="37" t="s">
        <v>30</v>
      </c>
      <c r="D45" s="34">
        <v>0</v>
      </c>
      <c r="E45" s="44"/>
      <c r="F45" s="45"/>
      <c r="G45" s="44"/>
      <c r="H45" s="46"/>
      <c r="I45" s="44"/>
      <c r="J45" s="46"/>
      <c r="K45" s="44"/>
      <c r="L45" s="46"/>
      <c r="M45" s="123"/>
    </row>
    <row r="46" spans="1:13" ht="13.5" customHeight="1" x14ac:dyDescent="0.2">
      <c r="A46" s="83"/>
      <c r="B46" s="84"/>
      <c r="C46" s="38" t="s">
        <v>31</v>
      </c>
      <c r="D46" s="34">
        <v>0</v>
      </c>
      <c r="E46" s="47"/>
      <c r="F46" s="47"/>
      <c r="G46" s="47"/>
      <c r="H46" s="47"/>
      <c r="I46" s="47"/>
      <c r="J46" s="47"/>
      <c r="K46" s="47"/>
      <c r="L46" s="47"/>
      <c r="M46" s="123"/>
    </row>
    <row r="47" spans="1:13" ht="13.5" customHeight="1" x14ac:dyDescent="0.2">
      <c r="A47" s="83"/>
      <c r="B47" s="84"/>
      <c r="C47" s="36" t="s">
        <v>32</v>
      </c>
      <c r="D47" s="34">
        <v>0</v>
      </c>
      <c r="E47" s="48"/>
      <c r="F47" s="49"/>
      <c r="G47" s="48"/>
      <c r="H47" s="49"/>
      <c r="I47" s="48"/>
      <c r="J47" s="49"/>
      <c r="K47" s="48"/>
      <c r="L47" s="49"/>
      <c r="M47" s="123"/>
    </row>
    <row r="48" spans="1:13" ht="24.75" customHeight="1" x14ac:dyDescent="0.2">
      <c r="A48" s="85"/>
      <c r="B48" s="86"/>
      <c r="C48" s="37" t="s">
        <v>33</v>
      </c>
      <c r="D48" s="34">
        <v>0</v>
      </c>
      <c r="E48" s="42"/>
      <c r="F48" s="43"/>
      <c r="G48" s="38"/>
      <c r="H48" s="50"/>
      <c r="I48" s="42"/>
      <c r="J48" s="50"/>
      <c r="K48" s="42"/>
      <c r="L48" s="50"/>
      <c r="M48" s="124"/>
    </row>
    <row r="49" spans="1:13" ht="12.75" customHeight="1" x14ac:dyDescent="0.2">
      <c r="A49" s="125" t="s">
        <v>42</v>
      </c>
      <c r="B49" s="126"/>
      <c r="C49" s="126"/>
      <c r="D49" s="126"/>
      <c r="E49" s="127"/>
      <c r="F49" s="127"/>
      <c r="G49" s="127"/>
      <c r="H49" s="127"/>
      <c r="I49" s="127"/>
      <c r="J49" s="127"/>
      <c r="K49" s="127"/>
      <c r="L49" s="127"/>
      <c r="M49" s="128"/>
    </row>
    <row r="50" spans="1:13" ht="24.75" customHeight="1" x14ac:dyDescent="0.2">
      <c r="A50" s="125" t="s">
        <v>43</v>
      </c>
      <c r="B50" s="126"/>
      <c r="C50" s="126"/>
      <c r="D50" s="126"/>
      <c r="E50" s="129"/>
      <c r="F50" s="129"/>
      <c r="G50" s="129"/>
      <c r="H50" s="129"/>
      <c r="I50" s="129"/>
      <c r="J50" s="129"/>
      <c r="K50" s="129"/>
      <c r="L50" s="130"/>
      <c r="M50" s="131"/>
    </row>
    <row r="51" spans="1:13" ht="12.75" customHeight="1" x14ac:dyDescent="0.2">
      <c r="A51" s="132" t="s">
        <v>44</v>
      </c>
      <c r="B51" s="133" t="s">
        <v>45</v>
      </c>
      <c r="C51" s="41" t="s">
        <v>27</v>
      </c>
      <c r="D51" s="34">
        <f t="shared" ref="D51:J51" si="2">D52+D53+D54+D55+D56</f>
        <v>200</v>
      </c>
      <c r="E51" s="35">
        <f t="shared" si="2"/>
        <v>0</v>
      </c>
      <c r="F51" s="35">
        <f t="shared" si="2"/>
        <v>0</v>
      </c>
      <c r="G51" s="35">
        <f t="shared" si="2"/>
        <v>94.093069999999997</v>
      </c>
      <c r="H51" s="35">
        <f t="shared" si="2"/>
        <v>47.046534999999999</v>
      </c>
      <c r="I51" s="35">
        <f t="shared" si="2"/>
        <v>94.093069999999997</v>
      </c>
      <c r="J51" s="35">
        <f t="shared" si="2"/>
        <v>47.046534999999999</v>
      </c>
      <c r="K51" s="35"/>
      <c r="L51" s="35"/>
      <c r="M51" s="113" t="s">
        <v>28</v>
      </c>
    </row>
    <row r="52" spans="1:13" ht="25.5" x14ac:dyDescent="0.2">
      <c r="A52" s="101"/>
      <c r="B52" s="104"/>
      <c r="C52" s="36" t="s">
        <v>29</v>
      </c>
      <c r="D52" s="34">
        <v>0</v>
      </c>
      <c r="E52" s="35"/>
      <c r="F52" s="35"/>
      <c r="G52" s="35"/>
      <c r="H52" s="35"/>
      <c r="I52" s="35"/>
      <c r="J52" s="35"/>
      <c r="K52" s="35"/>
      <c r="L52" s="35"/>
      <c r="M52" s="135"/>
    </row>
    <row r="53" spans="1:13" ht="38.25" x14ac:dyDescent="0.2">
      <c r="A53" s="101"/>
      <c r="B53" s="104"/>
      <c r="C53" s="37" t="s">
        <v>30</v>
      </c>
      <c r="D53" s="34">
        <v>0</v>
      </c>
      <c r="E53" s="35"/>
      <c r="F53" s="35"/>
      <c r="G53" s="35"/>
      <c r="H53" s="35"/>
      <c r="I53" s="35"/>
      <c r="J53" s="35"/>
      <c r="K53" s="35"/>
      <c r="L53" s="35"/>
      <c r="M53" s="135"/>
    </row>
    <row r="54" spans="1:13" ht="12.75" customHeight="1" x14ac:dyDescent="0.2">
      <c r="A54" s="101"/>
      <c r="B54" s="104"/>
      <c r="C54" s="38" t="s">
        <v>31</v>
      </c>
      <c r="D54" s="34">
        <v>0</v>
      </c>
      <c r="E54" s="35"/>
      <c r="F54" s="35"/>
      <c r="G54" s="35"/>
      <c r="H54" s="35"/>
      <c r="I54" s="35"/>
      <c r="J54" s="35"/>
      <c r="K54" s="35"/>
      <c r="L54" s="35"/>
      <c r="M54" s="135"/>
    </row>
    <row r="55" spans="1:13" x14ac:dyDescent="0.2">
      <c r="A55" s="101"/>
      <c r="B55" s="104"/>
      <c r="C55" s="36" t="s">
        <v>32</v>
      </c>
      <c r="D55" s="34">
        <v>200</v>
      </c>
      <c r="E55" s="35">
        <v>0</v>
      </c>
      <c r="F55" s="51">
        <f>E55/D55*100</f>
        <v>0</v>
      </c>
      <c r="G55" s="35">
        <f>E55+94.09307</f>
        <v>94.093069999999997</v>
      </c>
      <c r="H55" s="51">
        <f>G55/D55*100</f>
        <v>47.046534999999999</v>
      </c>
      <c r="I55" s="35">
        <f>G55+0</f>
        <v>94.093069999999997</v>
      </c>
      <c r="J55" s="51">
        <f>I55/D55*100</f>
        <v>47.046534999999999</v>
      </c>
      <c r="K55" s="52"/>
      <c r="L55" s="53"/>
      <c r="M55" s="135"/>
    </row>
    <row r="56" spans="1:13" ht="25.5" customHeight="1" x14ac:dyDescent="0.2">
      <c r="A56" s="102"/>
      <c r="B56" s="134"/>
      <c r="C56" s="37" t="s">
        <v>33</v>
      </c>
      <c r="D56" s="34">
        <v>0</v>
      </c>
      <c r="E56" s="35"/>
      <c r="F56" s="35"/>
      <c r="G56" s="35"/>
      <c r="H56" s="35"/>
      <c r="I56" s="35"/>
      <c r="J56" s="35"/>
      <c r="K56" s="35"/>
      <c r="L56" s="35"/>
      <c r="M56" s="135"/>
    </row>
    <row r="57" spans="1:13" ht="39.75" customHeight="1" x14ac:dyDescent="0.2">
      <c r="A57" s="136" t="s">
        <v>46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</row>
    <row r="58" spans="1:13" x14ac:dyDescent="0.2">
      <c r="A58" s="81" t="s">
        <v>47</v>
      </c>
      <c r="B58" s="110"/>
      <c r="C58" s="41" t="s">
        <v>27</v>
      </c>
      <c r="D58" s="54">
        <f t="shared" ref="D58:J58" si="3">D59+D60+D61+D62+D63</f>
        <v>200</v>
      </c>
      <c r="E58" s="55">
        <f t="shared" si="3"/>
        <v>0</v>
      </c>
      <c r="F58" s="55">
        <f t="shared" si="3"/>
        <v>0</v>
      </c>
      <c r="G58" s="55">
        <f t="shared" si="3"/>
        <v>94.093069999999997</v>
      </c>
      <c r="H58" s="55">
        <f t="shared" si="3"/>
        <v>47.046534999999999</v>
      </c>
      <c r="I58" s="55">
        <f t="shared" si="3"/>
        <v>94.093069999999997</v>
      </c>
      <c r="J58" s="55">
        <f t="shared" si="3"/>
        <v>47.046534999999999</v>
      </c>
      <c r="K58" s="55"/>
      <c r="L58" s="55"/>
      <c r="M58" s="87"/>
    </row>
    <row r="59" spans="1:13" ht="25.5" x14ac:dyDescent="0.2">
      <c r="A59" s="83"/>
      <c r="B59" s="111"/>
      <c r="C59" s="36" t="s">
        <v>29</v>
      </c>
      <c r="D59" s="34">
        <f>D52</f>
        <v>0</v>
      </c>
      <c r="E59" s="40"/>
      <c r="F59" s="56"/>
      <c r="G59" s="40"/>
      <c r="H59" s="56"/>
      <c r="I59" s="40"/>
      <c r="J59" s="56"/>
      <c r="K59" s="40"/>
      <c r="L59" s="56"/>
      <c r="M59" s="87"/>
    </row>
    <row r="60" spans="1:13" ht="38.25" x14ac:dyDescent="0.2">
      <c r="A60" s="83"/>
      <c r="B60" s="111"/>
      <c r="C60" s="37" t="s">
        <v>30</v>
      </c>
      <c r="D60" s="34">
        <f>D53</f>
        <v>0</v>
      </c>
      <c r="E60" s="35"/>
      <c r="F60" s="35"/>
      <c r="G60" s="35"/>
      <c r="H60" s="35"/>
      <c r="I60" s="35"/>
      <c r="J60" s="35"/>
      <c r="K60" s="35"/>
      <c r="L60" s="35"/>
      <c r="M60" s="87"/>
    </row>
    <row r="61" spans="1:13" x14ac:dyDescent="0.2">
      <c r="A61" s="83"/>
      <c r="B61" s="111"/>
      <c r="C61" s="38" t="s">
        <v>31</v>
      </c>
      <c r="D61" s="34">
        <f>D54</f>
        <v>0</v>
      </c>
      <c r="E61" s="57"/>
      <c r="F61" s="50"/>
      <c r="G61" s="57"/>
      <c r="H61" s="50"/>
      <c r="I61" s="57"/>
      <c r="J61" s="50"/>
      <c r="K61" s="57"/>
      <c r="L61" s="50"/>
      <c r="M61" s="87"/>
    </row>
    <row r="62" spans="1:13" x14ac:dyDescent="0.2">
      <c r="A62" s="83"/>
      <c r="B62" s="111"/>
      <c r="C62" s="36" t="s">
        <v>32</v>
      </c>
      <c r="D62" s="34">
        <f>D55</f>
        <v>200</v>
      </c>
      <c r="E62" s="51">
        <f>E55</f>
        <v>0</v>
      </c>
      <c r="F62" s="51">
        <f>E62/D62*100</f>
        <v>0</v>
      </c>
      <c r="G62" s="51">
        <f>G55</f>
        <v>94.093069999999997</v>
      </c>
      <c r="H62" s="51">
        <f>H55</f>
        <v>47.046534999999999</v>
      </c>
      <c r="I62" s="51">
        <f>I55</f>
        <v>94.093069999999997</v>
      </c>
      <c r="J62" s="51">
        <f>J55</f>
        <v>47.046534999999999</v>
      </c>
      <c r="K62" s="51"/>
      <c r="L62" s="51"/>
      <c r="M62" s="87"/>
    </row>
    <row r="63" spans="1:13" ht="25.5" x14ac:dyDescent="0.2">
      <c r="A63" s="85"/>
      <c r="B63" s="112"/>
      <c r="C63" s="37" t="s">
        <v>33</v>
      </c>
      <c r="D63" s="34">
        <f>D56</f>
        <v>0</v>
      </c>
      <c r="E63" s="42"/>
      <c r="F63" s="50"/>
      <c r="G63" s="42"/>
      <c r="H63" s="50"/>
      <c r="I63" s="42"/>
      <c r="J63" s="50"/>
      <c r="K63" s="42"/>
      <c r="L63" s="50"/>
      <c r="M63" s="87"/>
    </row>
    <row r="64" spans="1:13" x14ac:dyDescent="0.2">
      <c r="A64" s="81" t="s">
        <v>41</v>
      </c>
      <c r="B64" s="82"/>
      <c r="C64" s="41" t="s">
        <v>27</v>
      </c>
      <c r="D64" s="39">
        <f>D65+D66+D67+D68+D69</f>
        <v>0</v>
      </c>
      <c r="E64" s="34"/>
      <c r="F64" s="35"/>
      <c r="G64" s="34"/>
      <c r="H64" s="35"/>
      <c r="I64" s="34"/>
      <c r="J64" s="35"/>
      <c r="K64" s="34"/>
      <c r="L64" s="35"/>
      <c r="M64" s="122"/>
    </row>
    <row r="65" spans="1:13" ht="25.5" x14ac:dyDescent="0.2">
      <c r="A65" s="83"/>
      <c r="B65" s="84"/>
      <c r="C65" s="36" t="s">
        <v>29</v>
      </c>
      <c r="D65" s="34">
        <v>0</v>
      </c>
      <c r="E65" s="42"/>
      <c r="F65" s="43"/>
      <c r="G65" s="42"/>
      <c r="H65" s="43"/>
      <c r="I65" s="42"/>
      <c r="J65" s="43"/>
      <c r="K65" s="42"/>
      <c r="L65" s="43"/>
      <c r="M65" s="123"/>
    </row>
    <row r="66" spans="1:13" ht="38.25" x14ac:dyDescent="0.2">
      <c r="A66" s="83"/>
      <c r="B66" s="84"/>
      <c r="C66" s="37" t="s">
        <v>30</v>
      </c>
      <c r="D66" s="34">
        <v>0</v>
      </c>
      <c r="E66" s="44"/>
      <c r="F66" s="45"/>
      <c r="G66" s="44"/>
      <c r="H66" s="46"/>
      <c r="I66" s="44"/>
      <c r="J66" s="46"/>
      <c r="K66" s="44"/>
      <c r="L66" s="46"/>
      <c r="M66" s="123"/>
    </row>
    <row r="67" spans="1:13" ht="13.5" customHeight="1" x14ac:dyDescent="0.2">
      <c r="A67" s="83"/>
      <c r="B67" s="84"/>
      <c r="C67" s="38" t="s">
        <v>31</v>
      </c>
      <c r="D67" s="34">
        <v>0</v>
      </c>
      <c r="E67" s="47"/>
      <c r="F67" s="47"/>
      <c r="G67" s="47"/>
      <c r="H67" s="47"/>
      <c r="I67" s="47"/>
      <c r="J67" s="47"/>
      <c r="K67" s="47"/>
      <c r="L67" s="47"/>
      <c r="M67" s="123"/>
    </row>
    <row r="68" spans="1:13" ht="13.5" customHeight="1" x14ac:dyDescent="0.2">
      <c r="A68" s="83"/>
      <c r="B68" s="84"/>
      <c r="C68" s="36" t="s">
        <v>32</v>
      </c>
      <c r="D68" s="34">
        <v>0</v>
      </c>
      <c r="E68" s="48"/>
      <c r="F68" s="49"/>
      <c r="G68" s="48"/>
      <c r="H68" s="49"/>
      <c r="I68" s="48"/>
      <c r="J68" s="49"/>
      <c r="K68" s="48"/>
      <c r="L68" s="49"/>
      <c r="M68" s="123"/>
    </row>
    <row r="69" spans="1:13" ht="24.75" customHeight="1" x14ac:dyDescent="0.2">
      <c r="A69" s="85"/>
      <c r="B69" s="86"/>
      <c r="C69" s="37" t="s">
        <v>33</v>
      </c>
      <c r="D69" s="34">
        <v>0</v>
      </c>
      <c r="E69" s="42"/>
      <c r="F69" s="43"/>
      <c r="G69" s="38"/>
      <c r="H69" s="50"/>
      <c r="I69" s="42"/>
      <c r="J69" s="50"/>
      <c r="K69" s="42"/>
      <c r="L69" s="50"/>
      <c r="M69" s="124"/>
    </row>
    <row r="70" spans="1:13" ht="12.75" customHeight="1" x14ac:dyDescent="0.2">
      <c r="A70" s="125" t="s">
        <v>48</v>
      </c>
      <c r="B70" s="126"/>
      <c r="C70" s="126"/>
      <c r="D70" s="126"/>
      <c r="E70" s="127"/>
      <c r="F70" s="127"/>
      <c r="G70" s="127"/>
      <c r="H70" s="127"/>
      <c r="I70" s="127"/>
      <c r="J70" s="127"/>
      <c r="K70" s="127"/>
      <c r="L70" s="127"/>
      <c r="M70" s="128"/>
    </row>
    <row r="71" spans="1:13" ht="12.75" customHeight="1" x14ac:dyDescent="0.2">
      <c r="A71" s="125" t="s">
        <v>49</v>
      </c>
      <c r="B71" s="126"/>
      <c r="C71" s="126"/>
      <c r="D71" s="126"/>
      <c r="E71" s="129"/>
      <c r="F71" s="129"/>
      <c r="G71" s="129"/>
      <c r="H71" s="129"/>
      <c r="I71" s="129"/>
      <c r="J71" s="129"/>
      <c r="K71" s="129"/>
      <c r="L71" s="130"/>
      <c r="M71" s="131"/>
    </row>
    <row r="72" spans="1:13" ht="12.75" customHeight="1" x14ac:dyDescent="0.2">
      <c r="A72" s="132" t="s">
        <v>50</v>
      </c>
      <c r="B72" s="133" t="s">
        <v>51</v>
      </c>
      <c r="C72" s="41" t="s">
        <v>27</v>
      </c>
      <c r="D72" s="34">
        <f t="shared" ref="D72:J72" si="4">D73+D74+D75+D76+D77</f>
        <v>9091.4</v>
      </c>
      <c r="E72" s="35">
        <f t="shared" si="4"/>
        <v>1116.6213399999999</v>
      </c>
      <c r="F72" s="35">
        <f t="shared" si="4"/>
        <v>12.282171502738851</v>
      </c>
      <c r="G72" s="35">
        <f t="shared" si="4"/>
        <v>3565.7799299999997</v>
      </c>
      <c r="H72" s="35">
        <f t="shared" si="4"/>
        <v>39.221461271091357</v>
      </c>
      <c r="I72" s="35">
        <f t="shared" si="4"/>
        <v>5145.2741299999998</v>
      </c>
      <c r="J72" s="35">
        <f t="shared" si="4"/>
        <v>56.59495930219768</v>
      </c>
      <c r="K72" s="35"/>
      <c r="L72" s="35"/>
      <c r="M72" s="113" t="s">
        <v>52</v>
      </c>
    </row>
    <row r="73" spans="1:13" ht="25.5" x14ac:dyDescent="0.2">
      <c r="A73" s="101"/>
      <c r="B73" s="104"/>
      <c r="C73" s="36" t="s">
        <v>29</v>
      </c>
      <c r="D73" s="34">
        <v>0</v>
      </c>
      <c r="E73" s="35"/>
      <c r="F73" s="35"/>
      <c r="G73" s="35"/>
      <c r="H73" s="35"/>
      <c r="I73" s="35"/>
      <c r="J73" s="35"/>
      <c r="K73" s="35"/>
      <c r="L73" s="35"/>
      <c r="M73" s="135"/>
    </row>
    <row r="74" spans="1:13" ht="38.25" x14ac:dyDescent="0.2">
      <c r="A74" s="101"/>
      <c r="B74" s="104"/>
      <c r="C74" s="37" t="s">
        <v>30</v>
      </c>
      <c r="D74" s="34">
        <v>0</v>
      </c>
      <c r="E74" s="35"/>
      <c r="F74" s="35"/>
      <c r="G74" s="35"/>
      <c r="H74" s="35"/>
      <c r="I74" s="35"/>
      <c r="J74" s="35"/>
      <c r="K74" s="35"/>
      <c r="L74" s="35"/>
      <c r="M74" s="135"/>
    </row>
    <row r="75" spans="1:13" ht="12.75" customHeight="1" x14ac:dyDescent="0.2">
      <c r="A75" s="101"/>
      <c r="B75" s="104"/>
      <c r="C75" s="38" t="s">
        <v>31</v>
      </c>
      <c r="D75" s="34">
        <v>0</v>
      </c>
      <c r="E75" s="35"/>
      <c r="F75" s="35"/>
      <c r="G75" s="35"/>
      <c r="H75" s="35"/>
      <c r="I75" s="35"/>
      <c r="J75" s="35"/>
      <c r="K75" s="35"/>
      <c r="L75" s="35"/>
      <c r="M75" s="135"/>
    </row>
    <row r="76" spans="1:13" x14ac:dyDescent="0.2">
      <c r="A76" s="101"/>
      <c r="B76" s="104"/>
      <c r="C76" s="36" t="s">
        <v>32</v>
      </c>
      <c r="D76" s="34">
        <v>9091.4</v>
      </c>
      <c r="E76" s="51">
        <v>1116.6213399999999</v>
      </c>
      <c r="F76" s="51">
        <f>E76/D76*100</f>
        <v>12.282171502738851</v>
      </c>
      <c r="G76" s="51">
        <f>E76+2449.15859</f>
        <v>3565.7799299999997</v>
      </c>
      <c r="H76" s="51">
        <f>G76/D76*100</f>
        <v>39.221461271091357</v>
      </c>
      <c r="I76" s="51">
        <f>G76+1579.4942</f>
        <v>5145.2741299999998</v>
      </c>
      <c r="J76" s="51">
        <f>I76/D76*100</f>
        <v>56.59495930219768</v>
      </c>
      <c r="K76" s="51"/>
      <c r="L76" s="51"/>
      <c r="M76" s="135"/>
    </row>
    <row r="77" spans="1:13" ht="25.5" customHeight="1" x14ac:dyDescent="0.2">
      <c r="A77" s="101"/>
      <c r="B77" s="134"/>
      <c r="C77" s="37" t="s">
        <v>33</v>
      </c>
      <c r="D77" s="39">
        <v>0</v>
      </c>
      <c r="E77" s="40"/>
      <c r="F77" s="40"/>
      <c r="G77" s="40"/>
      <c r="H77" s="40"/>
      <c r="I77" s="40"/>
      <c r="J77" s="40"/>
      <c r="K77" s="40"/>
      <c r="L77" s="40"/>
      <c r="M77" s="135"/>
    </row>
    <row r="78" spans="1:13" ht="106.5" customHeight="1" x14ac:dyDescent="0.2">
      <c r="A78" s="114" t="s">
        <v>53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6"/>
    </row>
    <row r="79" spans="1:13" ht="93.75" customHeight="1" x14ac:dyDescent="0.2">
      <c r="A79" s="117" t="s">
        <v>54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</row>
    <row r="80" spans="1:13" ht="99" customHeight="1" x14ac:dyDescent="0.2">
      <c r="A80" s="114" t="s">
        <v>55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6"/>
    </row>
    <row r="81" spans="1:13" ht="80.25" customHeight="1" x14ac:dyDescent="0.2">
      <c r="A81" s="117" t="s">
        <v>56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9"/>
    </row>
    <row r="82" spans="1:13" s="8" customFormat="1" ht="106.5" customHeight="1" x14ac:dyDescent="0.2">
      <c r="A82" s="114" t="s">
        <v>57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1"/>
    </row>
    <row r="83" spans="1:13" s="8" customFormat="1" ht="105" customHeight="1" x14ac:dyDescent="0.2">
      <c r="A83" s="117" t="s">
        <v>58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</row>
    <row r="84" spans="1:13" ht="21" customHeight="1" x14ac:dyDescent="0.2">
      <c r="A84" s="100" t="s">
        <v>59</v>
      </c>
      <c r="B84" s="103" t="s">
        <v>60</v>
      </c>
      <c r="C84" s="41" t="s">
        <v>27</v>
      </c>
      <c r="D84" s="58">
        <f t="shared" ref="D84:L84" si="5">D85+D86+D87+D88+D89</f>
        <v>560.4</v>
      </c>
      <c r="E84" s="59">
        <f t="shared" si="5"/>
        <v>560.35146999999995</v>
      </c>
      <c r="F84" s="59">
        <f t="shared" si="5"/>
        <v>99.991340114204135</v>
      </c>
      <c r="G84" s="59">
        <f t="shared" si="5"/>
        <v>560.35146999999995</v>
      </c>
      <c r="H84" s="59">
        <f t="shared" si="5"/>
        <v>99.991340114204135</v>
      </c>
      <c r="I84" s="59">
        <f t="shared" si="5"/>
        <v>560.35146999999995</v>
      </c>
      <c r="J84" s="59">
        <f t="shared" si="5"/>
        <v>99.991340114204135</v>
      </c>
      <c r="K84" s="59">
        <f t="shared" si="5"/>
        <v>0</v>
      </c>
      <c r="L84" s="59">
        <f t="shared" si="5"/>
        <v>0</v>
      </c>
      <c r="M84" s="105"/>
    </row>
    <row r="85" spans="1:13" ht="25.5" x14ac:dyDescent="0.2">
      <c r="A85" s="101"/>
      <c r="B85" s="104"/>
      <c r="C85" s="36" t="s">
        <v>29</v>
      </c>
      <c r="D85" s="34">
        <v>0</v>
      </c>
      <c r="E85" s="35"/>
      <c r="F85" s="35"/>
      <c r="G85" s="35"/>
      <c r="H85" s="35"/>
      <c r="I85" s="35"/>
      <c r="J85" s="35"/>
      <c r="K85" s="35"/>
      <c r="L85" s="35"/>
      <c r="M85" s="105"/>
    </row>
    <row r="86" spans="1:13" ht="44.25" customHeight="1" x14ac:dyDescent="0.2">
      <c r="A86" s="101"/>
      <c r="B86" s="104"/>
      <c r="C86" s="37" t="s">
        <v>30</v>
      </c>
      <c r="D86" s="34">
        <v>0</v>
      </c>
      <c r="E86" s="35"/>
      <c r="F86" s="35"/>
      <c r="G86" s="35"/>
      <c r="H86" s="35"/>
      <c r="I86" s="35"/>
      <c r="J86" s="35"/>
      <c r="K86" s="35"/>
      <c r="L86" s="35"/>
      <c r="M86" s="105"/>
    </row>
    <row r="87" spans="1:13" x14ac:dyDescent="0.2">
      <c r="A87" s="101"/>
      <c r="B87" s="104"/>
      <c r="C87" s="38" t="s">
        <v>31</v>
      </c>
      <c r="D87" s="34">
        <v>0</v>
      </c>
      <c r="E87" s="35"/>
      <c r="F87" s="35"/>
      <c r="G87" s="35"/>
      <c r="H87" s="35"/>
      <c r="I87" s="35"/>
      <c r="J87" s="35"/>
      <c r="K87" s="35"/>
      <c r="L87" s="35"/>
      <c r="M87" s="105"/>
    </row>
    <row r="88" spans="1:13" ht="12.75" customHeight="1" x14ac:dyDescent="0.2">
      <c r="A88" s="101"/>
      <c r="B88" s="104"/>
      <c r="C88" s="36" t="s">
        <v>32</v>
      </c>
      <c r="D88" s="34">
        <v>560.4</v>
      </c>
      <c r="E88" s="51">
        <v>560.35146999999995</v>
      </c>
      <c r="F88" s="51">
        <f>E88/D88*100</f>
        <v>99.991340114204135</v>
      </c>
      <c r="G88" s="51">
        <f>E88+0</f>
        <v>560.35146999999995</v>
      </c>
      <c r="H88" s="51">
        <f>G88/D88*100</f>
        <v>99.991340114204135</v>
      </c>
      <c r="I88" s="51">
        <f>G88+0</f>
        <v>560.35146999999995</v>
      </c>
      <c r="J88" s="51">
        <f>I88/D88*100</f>
        <v>99.991340114204135</v>
      </c>
      <c r="K88" s="51"/>
      <c r="L88" s="51"/>
      <c r="M88" s="105"/>
    </row>
    <row r="89" spans="1:13" ht="24.75" customHeight="1" x14ac:dyDescent="0.2">
      <c r="A89" s="102"/>
      <c r="B89" s="104"/>
      <c r="C89" s="37" t="s">
        <v>33</v>
      </c>
      <c r="D89" s="34">
        <v>0</v>
      </c>
      <c r="E89" s="35"/>
      <c r="F89" s="35"/>
      <c r="G89" s="35"/>
      <c r="H89" s="35"/>
      <c r="I89" s="35"/>
      <c r="J89" s="35"/>
      <c r="K89" s="35"/>
      <c r="L89" s="35"/>
      <c r="M89" s="106"/>
    </row>
    <row r="90" spans="1:13" ht="28.5" customHeight="1" x14ac:dyDescent="0.2">
      <c r="A90" s="107" t="s">
        <v>61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</row>
    <row r="91" spans="1:13" x14ac:dyDescent="0.2">
      <c r="A91" s="81" t="s">
        <v>62</v>
      </c>
      <c r="B91" s="110"/>
      <c r="C91" s="41" t="s">
        <v>27</v>
      </c>
      <c r="D91" s="60">
        <f t="shared" ref="D91:J91" si="6">D92+D93+D94+D95+D96</f>
        <v>9651.7999999999993</v>
      </c>
      <c r="E91" s="61">
        <f t="shared" si="6"/>
        <v>1676.9728099999998</v>
      </c>
      <c r="F91" s="61">
        <f t="shared" si="6"/>
        <v>17.374715700698314</v>
      </c>
      <c r="G91" s="61">
        <f t="shared" si="6"/>
        <v>4126.1313999999993</v>
      </c>
      <c r="H91" s="61">
        <f t="shared" si="6"/>
        <v>42.749864274021419</v>
      </c>
      <c r="I91" s="61">
        <f t="shared" si="6"/>
        <v>5705.6255999999994</v>
      </c>
      <c r="J91" s="61">
        <f t="shared" si="6"/>
        <v>59.114627323400818</v>
      </c>
      <c r="K91" s="61"/>
      <c r="L91" s="61"/>
      <c r="M91" s="87"/>
    </row>
    <row r="92" spans="1:13" ht="25.5" x14ac:dyDescent="0.2">
      <c r="A92" s="83"/>
      <c r="B92" s="111"/>
      <c r="C92" s="36" t="s">
        <v>29</v>
      </c>
      <c r="D92" s="34">
        <f>D73+D85</f>
        <v>0</v>
      </c>
      <c r="E92" s="40"/>
      <c r="F92" s="56"/>
      <c r="G92" s="40"/>
      <c r="H92" s="56"/>
      <c r="I92" s="40"/>
      <c r="J92" s="56"/>
      <c r="K92" s="40"/>
      <c r="L92" s="56"/>
      <c r="M92" s="87"/>
    </row>
    <row r="93" spans="1:13" ht="38.25" x14ac:dyDescent="0.2">
      <c r="A93" s="83"/>
      <c r="B93" s="111"/>
      <c r="C93" s="37" t="s">
        <v>30</v>
      </c>
      <c r="D93" s="34">
        <f>D74+D86</f>
        <v>0</v>
      </c>
      <c r="E93" s="35"/>
      <c r="F93" s="35"/>
      <c r="G93" s="35"/>
      <c r="H93" s="35"/>
      <c r="I93" s="35"/>
      <c r="J93" s="35"/>
      <c r="K93" s="35"/>
      <c r="L93" s="35"/>
      <c r="M93" s="87"/>
    </row>
    <row r="94" spans="1:13" x14ac:dyDescent="0.2">
      <c r="A94" s="83"/>
      <c r="B94" s="111"/>
      <c r="C94" s="38" t="s">
        <v>31</v>
      </c>
      <c r="D94" s="34">
        <f>D75+D87</f>
        <v>0</v>
      </c>
      <c r="E94" s="57"/>
      <c r="F94" s="50"/>
      <c r="G94" s="57"/>
      <c r="H94" s="50"/>
      <c r="I94" s="57"/>
      <c r="J94" s="50"/>
      <c r="K94" s="57"/>
      <c r="L94" s="50"/>
      <c r="M94" s="87"/>
    </row>
    <row r="95" spans="1:13" x14ac:dyDescent="0.2">
      <c r="A95" s="83"/>
      <c r="B95" s="111"/>
      <c r="C95" s="36" t="s">
        <v>32</v>
      </c>
      <c r="D95" s="34">
        <f>D76+D88</f>
        <v>9651.7999999999993</v>
      </c>
      <c r="E95" s="35">
        <f>E76+E88</f>
        <v>1676.9728099999998</v>
      </c>
      <c r="F95" s="35">
        <f>E95/D95*100</f>
        <v>17.374715700698314</v>
      </c>
      <c r="G95" s="35">
        <f>G76+G88</f>
        <v>4126.1313999999993</v>
      </c>
      <c r="H95" s="35">
        <f>G95/D95*100</f>
        <v>42.749864274021419</v>
      </c>
      <c r="I95" s="35">
        <f>I76+I88</f>
        <v>5705.6255999999994</v>
      </c>
      <c r="J95" s="35">
        <f>I95/D95*100</f>
        <v>59.114627323400818</v>
      </c>
      <c r="K95" s="35"/>
      <c r="L95" s="35"/>
      <c r="M95" s="87"/>
    </row>
    <row r="96" spans="1:13" ht="25.5" customHeight="1" x14ac:dyDescent="0.2">
      <c r="A96" s="85"/>
      <c r="B96" s="112"/>
      <c r="C96" s="37" t="s">
        <v>33</v>
      </c>
      <c r="D96" s="34">
        <f>D77+D89</f>
        <v>0</v>
      </c>
      <c r="E96" s="44"/>
      <c r="F96" s="46"/>
      <c r="G96" s="44"/>
      <c r="H96" s="46"/>
      <c r="I96" s="44"/>
      <c r="J96" s="46"/>
      <c r="K96" s="44"/>
      <c r="L96" s="46"/>
      <c r="M96" s="113"/>
    </row>
    <row r="97" spans="1:13" ht="12.75" customHeight="1" x14ac:dyDescent="0.2">
      <c r="A97" s="81" t="s">
        <v>41</v>
      </c>
      <c r="B97" s="82"/>
      <c r="C97" s="41" t="s">
        <v>27</v>
      </c>
      <c r="D97" s="60">
        <f t="shared" ref="D97" si="7">D98+D99+D100+D101+D102</f>
        <v>0</v>
      </c>
      <c r="E97" s="55"/>
      <c r="F97" s="55"/>
      <c r="G97" s="55"/>
      <c r="H97" s="55"/>
      <c r="I97" s="55"/>
      <c r="J97" s="55"/>
      <c r="K97" s="55"/>
      <c r="L97" s="55"/>
      <c r="M97" s="87"/>
    </row>
    <row r="98" spans="1:13" ht="25.5" x14ac:dyDescent="0.2">
      <c r="A98" s="83"/>
      <c r="B98" s="84"/>
      <c r="C98" s="36" t="s">
        <v>29</v>
      </c>
      <c r="D98" s="34">
        <v>0</v>
      </c>
      <c r="E98" s="35"/>
      <c r="F98" s="62"/>
      <c r="G98" s="35"/>
      <c r="H98" s="62"/>
      <c r="I98" s="35"/>
      <c r="J98" s="62"/>
      <c r="K98" s="35"/>
      <c r="L98" s="62"/>
      <c r="M98" s="87"/>
    </row>
    <row r="99" spans="1:13" ht="38.25" x14ac:dyDescent="0.2">
      <c r="A99" s="83"/>
      <c r="B99" s="84"/>
      <c r="C99" s="37" t="s">
        <v>30</v>
      </c>
      <c r="D99" s="34">
        <v>0</v>
      </c>
      <c r="E99" s="35"/>
      <c r="F99" s="35"/>
      <c r="G99" s="35"/>
      <c r="H99" s="35"/>
      <c r="I99" s="35"/>
      <c r="J99" s="35"/>
      <c r="K99" s="35"/>
      <c r="L99" s="35"/>
      <c r="M99" s="87"/>
    </row>
    <row r="100" spans="1:13" x14ac:dyDescent="0.2">
      <c r="A100" s="83"/>
      <c r="B100" s="84"/>
      <c r="C100" s="38" t="s">
        <v>31</v>
      </c>
      <c r="D100" s="34">
        <v>0</v>
      </c>
      <c r="E100" s="42"/>
      <c r="F100" s="43"/>
      <c r="G100" s="42"/>
      <c r="H100" s="43"/>
      <c r="I100" s="42"/>
      <c r="J100" s="43"/>
      <c r="K100" s="42"/>
      <c r="L100" s="43"/>
      <c r="M100" s="87"/>
    </row>
    <row r="101" spans="1:13" x14ac:dyDescent="0.2">
      <c r="A101" s="83"/>
      <c r="B101" s="84"/>
      <c r="C101" s="36" t="s">
        <v>32</v>
      </c>
      <c r="D101" s="34">
        <v>0</v>
      </c>
      <c r="E101" s="35"/>
      <c r="F101" s="35"/>
      <c r="G101" s="35"/>
      <c r="H101" s="35"/>
      <c r="I101" s="35"/>
      <c r="J101" s="35"/>
      <c r="K101" s="35"/>
      <c r="L101" s="35"/>
      <c r="M101" s="87"/>
    </row>
    <row r="102" spans="1:13" ht="25.5" customHeight="1" x14ac:dyDescent="0.2">
      <c r="A102" s="85"/>
      <c r="B102" s="86"/>
      <c r="C102" s="37" t="s">
        <v>33</v>
      </c>
      <c r="D102" s="34">
        <v>0</v>
      </c>
      <c r="E102" s="42"/>
      <c r="F102" s="43"/>
      <c r="G102" s="42"/>
      <c r="H102" s="43"/>
      <c r="I102" s="42"/>
      <c r="J102" s="43"/>
      <c r="K102" s="42"/>
      <c r="L102" s="43"/>
      <c r="M102" s="87"/>
    </row>
    <row r="103" spans="1:13" x14ac:dyDescent="0.2">
      <c r="A103" s="94" t="s">
        <v>63</v>
      </c>
      <c r="B103" s="95"/>
      <c r="C103" s="41" t="s">
        <v>27</v>
      </c>
      <c r="D103" s="54">
        <f t="shared" ref="D103:J103" si="8">SUM(D104:D108)</f>
        <v>13540.599999999999</v>
      </c>
      <c r="E103" s="55">
        <f t="shared" si="8"/>
        <v>1773.8228099999997</v>
      </c>
      <c r="F103" s="55">
        <f t="shared" si="8"/>
        <v>13.100031091679837</v>
      </c>
      <c r="G103" s="55">
        <f t="shared" si="8"/>
        <v>4359.9744699999992</v>
      </c>
      <c r="H103" s="55">
        <f t="shared" si="8"/>
        <v>32.199270859489239</v>
      </c>
      <c r="I103" s="55">
        <f t="shared" si="8"/>
        <v>5993.4686699999993</v>
      </c>
      <c r="J103" s="55">
        <f t="shared" si="8"/>
        <v>44.262947506018932</v>
      </c>
      <c r="K103" s="55"/>
      <c r="L103" s="55"/>
      <c r="M103" s="98"/>
    </row>
    <row r="104" spans="1:13" ht="24.75" customHeight="1" x14ac:dyDescent="0.2">
      <c r="A104" s="96"/>
      <c r="B104" s="97"/>
      <c r="C104" s="36" t="s">
        <v>29</v>
      </c>
      <c r="D104" s="34">
        <f>D38+D59+D92</f>
        <v>0</v>
      </c>
      <c r="E104" s="57"/>
      <c r="F104" s="50"/>
      <c r="G104" s="57"/>
      <c r="H104" s="50"/>
      <c r="I104" s="57"/>
      <c r="J104" s="50"/>
      <c r="K104" s="57"/>
      <c r="L104" s="50"/>
      <c r="M104" s="98"/>
    </row>
    <row r="105" spans="1:13" ht="38.25" x14ac:dyDescent="0.2">
      <c r="A105" s="96"/>
      <c r="B105" s="97"/>
      <c r="C105" s="37" t="s">
        <v>30</v>
      </c>
      <c r="D105" s="34">
        <f>D39+D60+D93</f>
        <v>0</v>
      </c>
      <c r="E105" s="42"/>
      <c r="F105" s="50"/>
      <c r="G105" s="42"/>
      <c r="H105" s="50"/>
      <c r="I105" s="42"/>
      <c r="J105" s="50"/>
      <c r="K105" s="42"/>
      <c r="L105" s="50"/>
      <c r="M105" s="98"/>
    </row>
    <row r="106" spans="1:13" x14ac:dyDescent="0.2">
      <c r="A106" s="96"/>
      <c r="B106" s="97"/>
      <c r="C106" s="38" t="s">
        <v>31</v>
      </c>
      <c r="D106" s="34">
        <f>D40+D61+D94</f>
        <v>0</v>
      </c>
      <c r="E106" s="42"/>
      <c r="F106" s="50"/>
      <c r="G106" s="42"/>
      <c r="H106" s="50"/>
      <c r="I106" s="42"/>
      <c r="J106" s="50"/>
      <c r="K106" s="42"/>
      <c r="L106" s="50"/>
      <c r="M106" s="98"/>
    </row>
    <row r="107" spans="1:13" x14ac:dyDescent="0.2">
      <c r="A107" s="96"/>
      <c r="B107" s="97"/>
      <c r="C107" s="36" t="s">
        <v>32</v>
      </c>
      <c r="D107" s="34">
        <f>D41+D62+D95</f>
        <v>13540.599999999999</v>
      </c>
      <c r="E107" s="35">
        <f>E41+E62+E95</f>
        <v>1773.8228099999997</v>
      </c>
      <c r="F107" s="35">
        <f>E107/D107*100</f>
        <v>13.100031091679837</v>
      </c>
      <c r="G107" s="35">
        <f>G41+G62+G95</f>
        <v>4359.9744699999992</v>
      </c>
      <c r="H107" s="35">
        <f>G107/D107*100</f>
        <v>32.199270859489239</v>
      </c>
      <c r="I107" s="35">
        <f>I41+I62+I95</f>
        <v>5993.4686699999993</v>
      </c>
      <c r="J107" s="35">
        <f>I107/D107*100</f>
        <v>44.262947506018932</v>
      </c>
      <c r="K107" s="35"/>
      <c r="L107" s="35"/>
      <c r="M107" s="98"/>
    </row>
    <row r="108" spans="1:13" ht="25.5" x14ac:dyDescent="0.2">
      <c r="A108" s="96"/>
      <c r="B108" s="97"/>
      <c r="C108" s="37" t="s">
        <v>33</v>
      </c>
      <c r="D108" s="39">
        <f>D42+D63+D96</f>
        <v>0</v>
      </c>
      <c r="E108" s="44"/>
      <c r="F108" s="46"/>
      <c r="G108" s="44"/>
      <c r="H108" s="46"/>
      <c r="I108" s="44"/>
      <c r="J108" s="46"/>
      <c r="K108" s="44"/>
      <c r="L108" s="46"/>
      <c r="M108" s="99"/>
    </row>
    <row r="109" spans="1:13" x14ac:dyDescent="0.2">
      <c r="A109" s="80" t="s">
        <v>64</v>
      </c>
      <c r="B109" s="80"/>
      <c r="C109" s="63"/>
      <c r="D109" s="64"/>
      <c r="E109" s="63"/>
      <c r="F109" s="63"/>
      <c r="G109" s="65"/>
      <c r="H109" s="63"/>
      <c r="I109" s="63"/>
      <c r="J109" s="63"/>
      <c r="K109" s="63"/>
      <c r="L109" s="63"/>
      <c r="M109" s="63"/>
    </row>
    <row r="110" spans="1:13" ht="12.75" customHeight="1" x14ac:dyDescent="0.2">
      <c r="A110" s="81" t="s">
        <v>65</v>
      </c>
      <c r="B110" s="82"/>
      <c r="C110" s="41" t="s">
        <v>27</v>
      </c>
      <c r="D110" s="60">
        <f t="shared" ref="D110" si="9">D111+D112+D113+D114+D115</f>
        <v>0</v>
      </c>
      <c r="E110" s="61"/>
      <c r="F110" s="61"/>
      <c r="G110" s="61"/>
      <c r="H110" s="61"/>
      <c r="I110" s="61"/>
      <c r="J110" s="61"/>
      <c r="K110" s="61"/>
      <c r="L110" s="61"/>
      <c r="M110" s="87"/>
    </row>
    <row r="111" spans="1:13" ht="25.5" x14ac:dyDescent="0.2">
      <c r="A111" s="83"/>
      <c r="B111" s="84"/>
      <c r="C111" s="36" t="s">
        <v>29</v>
      </c>
      <c r="D111" s="34">
        <v>0</v>
      </c>
      <c r="E111" s="40"/>
      <c r="F111" s="56"/>
      <c r="G111" s="40"/>
      <c r="H111" s="56"/>
      <c r="I111" s="40"/>
      <c r="J111" s="56"/>
      <c r="K111" s="40"/>
      <c r="L111" s="56"/>
      <c r="M111" s="87"/>
    </row>
    <row r="112" spans="1:13" ht="38.25" x14ac:dyDescent="0.2">
      <c r="A112" s="83"/>
      <c r="B112" s="84"/>
      <c r="C112" s="37" t="s">
        <v>30</v>
      </c>
      <c r="D112" s="34">
        <v>0</v>
      </c>
      <c r="E112" s="35"/>
      <c r="F112" s="35"/>
      <c r="G112" s="35"/>
      <c r="H112" s="35"/>
      <c r="I112" s="35"/>
      <c r="J112" s="35"/>
      <c r="K112" s="35"/>
      <c r="L112" s="35"/>
      <c r="M112" s="87"/>
    </row>
    <row r="113" spans="1:32" x14ac:dyDescent="0.2">
      <c r="A113" s="83"/>
      <c r="B113" s="84"/>
      <c r="C113" s="38" t="s">
        <v>31</v>
      </c>
      <c r="D113" s="34">
        <v>0</v>
      </c>
      <c r="E113" s="57"/>
      <c r="F113" s="50"/>
      <c r="G113" s="57"/>
      <c r="H113" s="50"/>
      <c r="I113" s="57"/>
      <c r="J113" s="50"/>
      <c r="K113" s="57"/>
      <c r="L113" s="50"/>
      <c r="M113" s="87"/>
    </row>
    <row r="114" spans="1:32" x14ac:dyDescent="0.2">
      <c r="A114" s="83"/>
      <c r="B114" s="84"/>
      <c r="C114" s="36" t="s">
        <v>32</v>
      </c>
      <c r="D114" s="34">
        <v>0</v>
      </c>
      <c r="E114" s="35"/>
      <c r="F114" s="35"/>
      <c r="G114" s="35"/>
      <c r="H114" s="35"/>
      <c r="I114" s="35"/>
      <c r="J114" s="35"/>
      <c r="K114" s="35"/>
      <c r="L114" s="35"/>
      <c r="M114" s="87"/>
    </row>
    <row r="115" spans="1:32" ht="25.5" customHeight="1" x14ac:dyDescent="0.2">
      <c r="A115" s="85"/>
      <c r="B115" s="86"/>
      <c r="C115" s="37" t="s">
        <v>33</v>
      </c>
      <c r="D115" s="39">
        <f>D98+D108</f>
        <v>0</v>
      </c>
      <c r="E115" s="44"/>
      <c r="F115" s="46"/>
      <c r="G115" s="44"/>
      <c r="H115" s="46"/>
      <c r="I115" s="44"/>
      <c r="J115" s="46"/>
      <c r="K115" s="44"/>
      <c r="L115" s="46"/>
      <c r="M115" s="87"/>
    </row>
    <row r="116" spans="1:32" ht="12.75" customHeight="1" x14ac:dyDescent="0.2">
      <c r="A116" s="81" t="s">
        <v>66</v>
      </c>
      <c r="B116" s="82"/>
      <c r="C116" s="41" t="s">
        <v>27</v>
      </c>
      <c r="D116" s="54">
        <f t="shared" ref="D116" si="10">D117+D118+D119+D120+D121</f>
        <v>0</v>
      </c>
      <c r="E116" s="55"/>
      <c r="F116" s="55"/>
      <c r="G116" s="55"/>
      <c r="H116" s="55"/>
      <c r="I116" s="55"/>
      <c r="J116" s="55"/>
      <c r="K116" s="55"/>
      <c r="L116" s="55"/>
      <c r="M116" s="87"/>
    </row>
    <row r="117" spans="1:32" ht="25.5" x14ac:dyDescent="0.2">
      <c r="A117" s="83"/>
      <c r="B117" s="84"/>
      <c r="C117" s="36" t="s">
        <v>29</v>
      </c>
      <c r="D117" s="34">
        <v>0</v>
      </c>
      <c r="E117" s="40"/>
      <c r="F117" s="56"/>
      <c r="G117" s="40"/>
      <c r="H117" s="56"/>
      <c r="I117" s="40"/>
      <c r="J117" s="56"/>
      <c r="K117" s="40"/>
      <c r="L117" s="56"/>
      <c r="M117" s="87"/>
    </row>
    <row r="118" spans="1:32" ht="38.25" x14ac:dyDescent="0.2">
      <c r="A118" s="83"/>
      <c r="B118" s="84"/>
      <c r="C118" s="37" t="s">
        <v>30</v>
      </c>
      <c r="D118" s="34">
        <v>0</v>
      </c>
      <c r="E118" s="35"/>
      <c r="F118" s="35"/>
      <c r="G118" s="35"/>
      <c r="H118" s="35"/>
      <c r="I118" s="35"/>
      <c r="J118" s="35"/>
      <c r="K118" s="35"/>
      <c r="L118" s="35"/>
      <c r="M118" s="87"/>
    </row>
    <row r="119" spans="1:32" x14ac:dyDescent="0.2">
      <c r="A119" s="83"/>
      <c r="B119" s="84"/>
      <c r="C119" s="38" t="s">
        <v>31</v>
      </c>
      <c r="D119" s="34">
        <v>0</v>
      </c>
      <c r="E119" s="57"/>
      <c r="F119" s="50"/>
      <c r="G119" s="57"/>
      <c r="H119" s="50"/>
      <c r="I119" s="57"/>
      <c r="J119" s="50"/>
      <c r="K119" s="57"/>
      <c r="L119" s="50"/>
      <c r="M119" s="87"/>
    </row>
    <row r="120" spans="1:32" x14ac:dyDescent="0.2">
      <c r="A120" s="83"/>
      <c r="B120" s="84"/>
      <c r="C120" s="36" t="s">
        <v>32</v>
      </c>
      <c r="D120" s="34">
        <v>0</v>
      </c>
      <c r="E120" s="35"/>
      <c r="F120" s="35"/>
      <c r="G120" s="35"/>
      <c r="H120" s="35"/>
      <c r="I120" s="35"/>
      <c r="J120" s="35"/>
      <c r="K120" s="35"/>
      <c r="L120" s="35"/>
      <c r="M120" s="87"/>
    </row>
    <row r="121" spans="1:32" ht="25.5" customHeight="1" x14ac:dyDescent="0.2">
      <c r="A121" s="85"/>
      <c r="B121" s="86"/>
      <c r="C121" s="37" t="s">
        <v>33</v>
      </c>
      <c r="D121" s="34">
        <v>0</v>
      </c>
      <c r="E121" s="44"/>
      <c r="F121" s="46"/>
      <c r="G121" s="44"/>
      <c r="H121" s="46"/>
      <c r="I121" s="44"/>
      <c r="J121" s="46"/>
      <c r="K121" s="44"/>
      <c r="L121" s="46"/>
      <c r="M121" s="87"/>
    </row>
    <row r="122" spans="1:32" s="66" customFormat="1" ht="15.75" customHeight="1" x14ac:dyDescent="0.2">
      <c r="A122" s="88" t="s">
        <v>67</v>
      </c>
      <c r="B122" s="89"/>
      <c r="C122" s="41" t="s">
        <v>27</v>
      </c>
      <c r="D122" s="54">
        <f>D123+D124+D125+D126+D127</f>
        <v>0</v>
      </c>
      <c r="E122" s="55"/>
      <c r="F122" s="55"/>
      <c r="G122" s="55"/>
      <c r="H122" s="55"/>
      <c r="I122" s="55"/>
      <c r="J122" s="55"/>
      <c r="K122" s="55"/>
      <c r="L122" s="55"/>
      <c r="M122" s="8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66" customFormat="1" ht="25.5" x14ac:dyDescent="0.2">
      <c r="A123" s="90"/>
      <c r="B123" s="91"/>
      <c r="C123" s="36" t="s">
        <v>29</v>
      </c>
      <c r="D123" s="34">
        <v>0</v>
      </c>
      <c r="E123" s="40"/>
      <c r="F123" s="56"/>
      <c r="G123" s="40"/>
      <c r="H123" s="56"/>
      <c r="I123" s="40"/>
      <c r="J123" s="56"/>
      <c r="K123" s="40"/>
      <c r="L123" s="56"/>
      <c r="M123" s="8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66" customFormat="1" ht="46.5" customHeight="1" x14ac:dyDescent="0.2">
      <c r="A124" s="90"/>
      <c r="B124" s="91"/>
      <c r="C124" s="37" t="s">
        <v>30</v>
      </c>
      <c r="D124" s="34">
        <v>0</v>
      </c>
      <c r="E124" s="35"/>
      <c r="F124" s="35"/>
      <c r="G124" s="35"/>
      <c r="H124" s="35"/>
      <c r="I124" s="35"/>
      <c r="J124" s="35"/>
      <c r="K124" s="35"/>
      <c r="L124" s="35"/>
      <c r="M124" s="8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66" customFormat="1" ht="15.75" customHeight="1" x14ac:dyDescent="0.2">
      <c r="A125" s="90"/>
      <c r="B125" s="91"/>
      <c r="C125" s="38" t="s">
        <v>31</v>
      </c>
      <c r="D125" s="34">
        <v>0</v>
      </c>
      <c r="E125" s="57"/>
      <c r="F125" s="50"/>
      <c r="G125" s="57"/>
      <c r="H125" s="50"/>
      <c r="I125" s="57"/>
      <c r="J125" s="50"/>
      <c r="K125" s="57"/>
      <c r="L125" s="50"/>
      <c r="M125" s="8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66" customFormat="1" x14ac:dyDescent="0.2">
      <c r="A126" s="90"/>
      <c r="B126" s="91"/>
      <c r="C126" s="36" t="s">
        <v>32</v>
      </c>
      <c r="D126" s="34">
        <v>0</v>
      </c>
      <c r="E126" s="35"/>
      <c r="F126" s="35"/>
      <c r="G126" s="35"/>
      <c r="H126" s="35"/>
      <c r="I126" s="35"/>
      <c r="J126" s="35"/>
      <c r="K126" s="35"/>
      <c r="L126" s="35"/>
      <c r="M126" s="8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66" customFormat="1" ht="25.5" x14ac:dyDescent="0.2">
      <c r="A127" s="92"/>
      <c r="B127" s="93"/>
      <c r="C127" s="38" t="s">
        <v>33</v>
      </c>
      <c r="D127" s="34">
        <v>0</v>
      </c>
      <c r="E127" s="42"/>
      <c r="F127" s="43"/>
      <c r="G127" s="42"/>
      <c r="H127" s="43"/>
      <c r="I127" s="42"/>
      <c r="J127" s="43"/>
      <c r="K127" s="42"/>
      <c r="L127" s="43"/>
      <c r="M127" s="8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66" customFormat="1" x14ac:dyDescent="0.2">
      <c r="A128" s="94" t="s">
        <v>68</v>
      </c>
      <c r="B128" s="95"/>
      <c r="C128" s="41" t="s">
        <v>27</v>
      </c>
      <c r="D128" s="54">
        <f>SUM(D129:D133)</f>
        <v>13540.6</v>
      </c>
      <c r="E128" s="55">
        <f t="shared" ref="E128:J128" si="11">SUM(E129:E133)</f>
        <v>1773.8228100000001</v>
      </c>
      <c r="F128" s="55">
        <f t="shared" si="11"/>
        <v>13.100031091679837</v>
      </c>
      <c r="G128" s="55">
        <f t="shared" si="11"/>
        <v>4359.9744700000001</v>
      </c>
      <c r="H128" s="55">
        <f t="shared" si="11"/>
        <v>32.199270859489239</v>
      </c>
      <c r="I128" s="55">
        <f t="shared" si="11"/>
        <v>5993.4686700000002</v>
      </c>
      <c r="J128" s="55">
        <f t="shared" si="11"/>
        <v>44.262947506018932</v>
      </c>
      <c r="K128" s="55"/>
      <c r="L128" s="55"/>
      <c r="M128" s="9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66" customFormat="1" ht="26.25" customHeight="1" x14ac:dyDescent="0.2">
      <c r="A129" s="96"/>
      <c r="B129" s="97"/>
      <c r="C129" s="36" t="s">
        <v>29</v>
      </c>
      <c r="D129" s="34">
        <f>D104</f>
        <v>0</v>
      </c>
      <c r="E129" s="57"/>
      <c r="F129" s="50"/>
      <c r="G129" s="57"/>
      <c r="H129" s="50"/>
      <c r="I129" s="57"/>
      <c r="J129" s="50"/>
      <c r="K129" s="57"/>
      <c r="L129" s="50"/>
      <c r="M129" s="98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66" customFormat="1" ht="38.25" x14ac:dyDescent="0.2">
      <c r="A130" s="96"/>
      <c r="B130" s="97"/>
      <c r="C130" s="37" t="s">
        <v>30</v>
      </c>
      <c r="D130" s="34">
        <f>D105</f>
        <v>0</v>
      </c>
      <c r="E130" s="42"/>
      <c r="F130" s="50"/>
      <c r="G130" s="42"/>
      <c r="H130" s="50"/>
      <c r="I130" s="42"/>
      <c r="J130" s="50"/>
      <c r="K130" s="42"/>
      <c r="L130" s="50"/>
      <c r="M130" s="98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66" customFormat="1" x14ac:dyDescent="0.2">
      <c r="A131" s="96"/>
      <c r="B131" s="97"/>
      <c r="C131" s="38" t="s">
        <v>31</v>
      </c>
      <c r="D131" s="34">
        <f>D106</f>
        <v>0</v>
      </c>
      <c r="E131" s="42"/>
      <c r="F131" s="50"/>
      <c r="G131" s="42"/>
      <c r="H131" s="50"/>
      <c r="I131" s="42"/>
      <c r="J131" s="50"/>
      <c r="K131" s="42"/>
      <c r="L131" s="50"/>
      <c r="M131" s="98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96"/>
      <c r="B132" s="97"/>
      <c r="C132" s="36" t="s">
        <v>32</v>
      </c>
      <c r="D132" s="34">
        <f>D135+D141</f>
        <v>13540.6</v>
      </c>
      <c r="E132" s="35">
        <f>E135+E141</f>
        <v>1773.8228100000001</v>
      </c>
      <c r="F132" s="35">
        <f>E132/D132*100</f>
        <v>13.100031091679837</v>
      </c>
      <c r="G132" s="35">
        <f>G135+G141</f>
        <v>4359.9744700000001</v>
      </c>
      <c r="H132" s="35">
        <f>G132/D132*100</f>
        <v>32.199270859489239</v>
      </c>
      <c r="I132" s="35">
        <f>I135+I141</f>
        <v>5993.4686700000002</v>
      </c>
      <c r="J132" s="35">
        <f>I132/D132*100</f>
        <v>44.262947506018932</v>
      </c>
      <c r="K132" s="35"/>
      <c r="L132" s="35"/>
      <c r="M132" s="98"/>
    </row>
    <row r="133" spans="1:32" ht="25.5" x14ac:dyDescent="0.2">
      <c r="A133" s="96"/>
      <c r="B133" s="97"/>
      <c r="C133" s="37" t="s">
        <v>33</v>
      </c>
      <c r="D133" s="39">
        <f>D108</f>
        <v>0</v>
      </c>
      <c r="E133" s="44"/>
      <c r="F133" s="46"/>
      <c r="G133" s="44"/>
      <c r="H133" s="46"/>
      <c r="I133" s="44"/>
      <c r="J133" s="46"/>
      <c r="K133" s="44"/>
      <c r="L133" s="46"/>
      <c r="M133" s="99"/>
    </row>
    <row r="134" spans="1:32" x14ac:dyDescent="0.2">
      <c r="A134" s="80" t="s">
        <v>64</v>
      </c>
      <c r="B134" s="80"/>
      <c r="C134" s="63"/>
      <c r="D134" s="64"/>
      <c r="E134" s="63"/>
      <c r="F134" s="63"/>
      <c r="G134" s="65"/>
      <c r="H134" s="63"/>
      <c r="I134" s="63"/>
      <c r="J134" s="63"/>
      <c r="K134" s="63"/>
      <c r="L134" s="63"/>
      <c r="M134" s="63"/>
    </row>
    <row r="135" spans="1:32" x14ac:dyDescent="0.2">
      <c r="A135" s="81" t="s">
        <v>69</v>
      </c>
      <c r="B135" s="82"/>
      <c r="C135" s="41" t="s">
        <v>27</v>
      </c>
      <c r="D135" s="60">
        <f t="shared" ref="D135:J135" si="12">D136+D137+D138+D139+D140</f>
        <v>6632.8</v>
      </c>
      <c r="E135" s="61">
        <f t="shared" si="12"/>
        <v>738.63390000000004</v>
      </c>
      <c r="F135" s="61">
        <f t="shared" si="12"/>
        <v>11.136079785309372</v>
      </c>
      <c r="G135" s="61">
        <f t="shared" si="12"/>
        <v>2406.2825800000001</v>
      </c>
      <c r="H135" s="61">
        <f t="shared" si="12"/>
        <v>36.278533650946812</v>
      </c>
      <c r="I135" s="61">
        <f t="shared" si="12"/>
        <v>3093.4588600000002</v>
      </c>
      <c r="J135" s="61">
        <f t="shared" si="12"/>
        <v>46.638808044867929</v>
      </c>
      <c r="K135" s="61"/>
      <c r="L135" s="61"/>
      <c r="M135" s="87"/>
    </row>
    <row r="136" spans="1:32" ht="25.5" x14ac:dyDescent="0.2">
      <c r="A136" s="83"/>
      <c r="B136" s="84"/>
      <c r="C136" s="36" t="s">
        <v>29</v>
      </c>
      <c r="D136" s="34">
        <v>0</v>
      </c>
      <c r="E136" s="40"/>
      <c r="F136" s="56"/>
      <c r="G136" s="40"/>
      <c r="H136" s="56"/>
      <c r="I136" s="40"/>
      <c r="J136" s="56"/>
      <c r="K136" s="40"/>
      <c r="L136" s="56"/>
      <c r="M136" s="87"/>
    </row>
    <row r="137" spans="1:32" ht="38.25" x14ac:dyDescent="0.2">
      <c r="A137" s="83"/>
      <c r="B137" s="84"/>
      <c r="C137" s="37" t="s">
        <v>30</v>
      </c>
      <c r="D137" s="34">
        <v>0</v>
      </c>
      <c r="E137" s="35"/>
      <c r="F137" s="35"/>
      <c r="G137" s="35"/>
      <c r="H137" s="35"/>
      <c r="I137" s="35"/>
      <c r="J137" s="35"/>
      <c r="K137" s="35"/>
      <c r="L137" s="35"/>
      <c r="M137" s="87"/>
    </row>
    <row r="138" spans="1:32" x14ac:dyDescent="0.2">
      <c r="A138" s="83"/>
      <c r="B138" s="84"/>
      <c r="C138" s="38" t="s">
        <v>31</v>
      </c>
      <c r="D138" s="34">
        <v>0</v>
      </c>
      <c r="E138" s="57"/>
      <c r="F138" s="50"/>
      <c r="G138" s="57"/>
      <c r="H138" s="50"/>
      <c r="I138" s="57"/>
      <c r="J138" s="50"/>
      <c r="K138" s="57"/>
      <c r="L138" s="50"/>
      <c r="M138" s="87"/>
    </row>
    <row r="139" spans="1:32" x14ac:dyDescent="0.2">
      <c r="A139" s="83"/>
      <c r="B139" s="84"/>
      <c r="C139" s="36" t="s">
        <v>32</v>
      </c>
      <c r="D139" s="34">
        <v>6632.8</v>
      </c>
      <c r="E139" s="35">
        <v>738.63390000000004</v>
      </c>
      <c r="F139" s="35">
        <f>E139/D139*100</f>
        <v>11.136079785309372</v>
      </c>
      <c r="G139" s="35">
        <f>E139+1667.64868</f>
        <v>2406.2825800000001</v>
      </c>
      <c r="H139" s="35">
        <f>G139/D139*100</f>
        <v>36.278533650946812</v>
      </c>
      <c r="I139" s="35">
        <f>G139+687.17628</f>
        <v>3093.4588600000002</v>
      </c>
      <c r="J139" s="35">
        <f>I139/D139*100</f>
        <v>46.638808044867929</v>
      </c>
      <c r="K139" s="35"/>
      <c r="L139" s="35"/>
      <c r="M139" s="87"/>
    </row>
    <row r="140" spans="1:32" ht="25.5" x14ac:dyDescent="0.2">
      <c r="A140" s="85"/>
      <c r="B140" s="86"/>
      <c r="C140" s="37" t="s">
        <v>33</v>
      </c>
      <c r="D140" s="39">
        <v>0</v>
      </c>
      <c r="E140" s="44"/>
      <c r="F140" s="46"/>
      <c r="G140" s="44"/>
      <c r="H140" s="46"/>
      <c r="I140" s="44"/>
      <c r="J140" s="46"/>
      <c r="K140" s="44"/>
      <c r="L140" s="46"/>
      <c r="M140" s="87"/>
    </row>
    <row r="141" spans="1:32" ht="12.75" customHeight="1" x14ac:dyDescent="0.2">
      <c r="A141" s="81" t="s">
        <v>70</v>
      </c>
      <c r="B141" s="82"/>
      <c r="C141" s="41" t="s">
        <v>27</v>
      </c>
      <c r="D141" s="54">
        <f t="shared" ref="D141:J141" si="13">D142+D143+D144+D145+D146</f>
        <v>6907.8</v>
      </c>
      <c r="E141" s="55">
        <f t="shared" si="13"/>
        <v>1035.1889100000001</v>
      </c>
      <c r="F141" s="55">
        <f t="shared" si="13"/>
        <v>14.985797359506645</v>
      </c>
      <c r="G141" s="55">
        <f t="shared" si="13"/>
        <v>1953.6918900000001</v>
      </c>
      <c r="H141" s="55">
        <f t="shared" si="13"/>
        <v>28.282403804395035</v>
      </c>
      <c r="I141" s="55">
        <f t="shared" si="13"/>
        <v>2900.00981</v>
      </c>
      <c r="J141" s="55">
        <f t="shared" si="13"/>
        <v>41.981670141000023</v>
      </c>
      <c r="K141" s="55"/>
      <c r="L141" s="55"/>
      <c r="M141" s="87"/>
    </row>
    <row r="142" spans="1:32" ht="25.5" x14ac:dyDescent="0.2">
      <c r="A142" s="83"/>
      <c r="B142" s="84"/>
      <c r="C142" s="36" t="s">
        <v>29</v>
      </c>
      <c r="D142" s="34">
        <v>0</v>
      </c>
      <c r="E142" s="40"/>
      <c r="F142" s="56"/>
      <c r="G142" s="40"/>
      <c r="H142" s="56"/>
      <c r="I142" s="40"/>
      <c r="J142" s="56"/>
      <c r="K142" s="40"/>
      <c r="L142" s="56"/>
      <c r="M142" s="87"/>
    </row>
    <row r="143" spans="1:32" ht="38.25" x14ac:dyDescent="0.2">
      <c r="A143" s="83"/>
      <c r="B143" s="84"/>
      <c r="C143" s="37" t="s">
        <v>30</v>
      </c>
      <c r="D143" s="34">
        <v>0</v>
      </c>
      <c r="E143" s="35"/>
      <c r="F143" s="35"/>
      <c r="G143" s="35"/>
      <c r="H143" s="35"/>
      <c r="I143" s="35"/>
      <c r="J143" s="35"/>
      <c r="K143" s="35"/>
      <c r="L143" s="35"/>
      <c r="M143" s="87"/>
    </row>
    <row r="144" spans="1:32" x14ac:dyDescent="0.2">
      <c r="A144" s="83"/>
      <c r="B144" s="84"/>
      <c r="C144" s="38" t="s">
        <v>31</v>
      </c>
      <c r="D144" s="34">
        <v>0</v>
      </c>
      <c r="E144" s="57"/>
      <c r="F144" s="50"/>
      <c r="G144" s="57"/>
      <c r="H144" s="50"/>
      <c r="I144" s="57"/>
      <c r="J144" s="50"/>
      <c r="K144" s="57"/>
      <c r="L144" s="50"/>
      <c r="M144" s="87"/>
    </row>
    <row r="145" spans="1:13" x14ac:dyDescent="0.2">
      <c r="A145" s="83"/>
      <c r="B145" s="84"/>
      <c r="C145" s="36" t="s">
        <v>32</v>
      </c>
      <c r="D145" s="34">
        <v>6907.8</v>
      </c>
      <c r="E145" s="35">
        <v>1035.1889100000001</v>
      </c>
      <c r="F145" s="35">
        <f>E145/D145*100</f>
        <v>14.985797359506645</v>
      </c>
      <c r="G145" s="35">
        <f>E145+918.50298</f>
        <v>1953.6918900000001</v>
      </c>
      <c r="H145" s="35">
        <f>G145/D145*100</f>
        <v>28.282403804395035</v>
      </c>
      <c r="I145" s="35">
        <f>G145+946.31792</f>
        <v>2900.00981</v>
      </c>
      <c r="J145" s="35">
        <f>I145/D145*100</f>
        <v>41.981670141000023</v>
      </c>
      <c r="K145" s="35"/>
      <c r="L145" s="35"/>
      <c r="M145" s="87"/>
    </row>
    <row r="146" spans="1:13" ht="25.5" x14ac:dyDescent="0.2">
      <c r="A146" s="85"/>
      <c r="B146" s="86"/>
      <c r="C146" s="38" t="s">
        <v>33</v>
      </c>
      <c r="D146" s="34">
        <v>0</v>
      </c>
      <c r="E146" s="42"/>
      <c r="F146" s="43"/>
      <c r="G146" s="42"/>
      <c r="H146" s="43"/>
      <c r="I146" s="42"/>
      <c r="J146" s="43"/>
      <c r="K146" s="42"/>
      <c r="L146" s="43"/>
      <c r="M146" s="87"/>
    </row>
    <row r="148" spans="1:13" ht="16.5" customHeight="1" x14ac:dyDescent="0.25">
      <c r="A148" s="78" t="s">
        <v>71</v>
      </c>
      <c r="B148" s="79"/>
      <c r="C148" s="67" t="s">
        <v>72</v>
      </c>
      <c r="D148" s="67"/>
      <c r="E148" s="68"/>
      <c r="F148" s="69"/>
    </row>
    <row r="149" spans="1:13" ht="12.75" customHeight="1" x14ac:dyDescent="0.25">
      <c r="A149" s="70"/>
      <c r="B149" s="71"/>
      <c r="C149" s="72" t="s">
        <v>73</v>
      </c>
      <c r="D149" s="26"/>
      <c r="E149" s="68"/>
      <c r="F149" s="69"/>
    </row>
    <row r="150" spans="1:13" ht="47.25" customHeight="1" x14ac:dyDescent="0.25">
      <c r="A150" s="78" t="s">
        <v>74</v>
      </c>
      <c r="B150" s="79"/>
      <c r="C150" s="67" t="s">
        <v>72</v>
      </c>
      <c r="D150" s="73"/>
      <c r="F150" s="69"/>
    </row>
    <row r="151" spans="1:13" ht="15" x14ac:dyDescent="0.2">
      <c r="A151" s="69"/>
      <c r="B151" s="69"/>
      <c r="C151" s="72" t="s">
        <v>73</v>
      </c>
      <c r="D151" s="74"/>
      <c r="E151" s="69"/>
      <c r="F151" s="69"/>
    </row>
    <row r="152" spans="1:13" ht="15.75" x14ac:dyDescent="0.25">
      <c r="A152" s="12" t="s">
        <v>75</v>
      </c>
      <c r="B152" s="69"/>
      <c r="C152" s="69"/>
      <c r="D152" s="74"/>
      <c r="E152" s="69"/>
      <c r="F152" s="69"/>
    </row>
    <row r="153" spans="1:13" ht="15.75" x14ac:dyDescent="0.25">
      <c r="A153" s="78" t="s">
        <v>76</v>
      </c>
      <c r="B153" s="78"/>
      <c r="C153" s="75" t="s">
        <v>77</v>
      </c>
      <c r="D153" s="76"/>
      <c r="E153" s="77"/>
      <c r="F153" s="69"/>
    </row>
    <row r="154" spans="1:13" ht="15.75" x14ac:dyDescent="0.25">
      <c r="A154" s="78"/>
      <c r="B154" s="78"/>
      <c r="C154" s="72" t="s">
        <v>73</v>
      </c>
      <c r="D154" s="11"/>
      <c r="E154" s="77"/>
      <c r="F154" s="69"/>
    </row>
    <row r="155" spans="1:13" ht="15.75" x14ac:dyDescent="0.25">
      <c r="A155" s="12"/>
      <c r="B155" s="12"/>
      <c r="C155" s="12"/>
      <c r="D155" s="11"/>
      <c r="E155" s="77"/>
      <c r="F155" s="69"/>
    </row>
    <row r="156" spans="1:13" ht="15.75" x14ac:dyDescent="0.25">
      <c r="A156" s="78" t="s">
        <v>78</v>
      </c>
      <c r="B156" s="78"/>
      <c r="C156" s="75" t="s">
        <v>79</v>
      </c>
      <c r="D156" s="76"/>
      <c r="E156" s="77"/>
    </row>
    <row r="157" spans="1:13" ht="15.75" x14ac:dyDescent="0.25">
      <c r="A157" s="78"/>
      <c r="B157" s="78"/>
      <c r="C157" s="72" t="s">
        <v>73</v>
      </c>
      <c r="D157" s="11"/>
      <c r="E157" s="12"/>
    </row>
  </sheetData>
  <mergeCells count="78"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  <mergeCell ref="A19:M19"/>
    <mergeCell ref="A20:M20"/>
    <mergeCell ref="A27:M27"/>
    <mergeCell ref="A28:M28"/>
    <mergeCell ref="A29:M29"/>
    <mergeCell ref="A30:A35"/>
    <mergeCell ref="B30:B35"/>
    <mergeCell ref="M30:M35"/>
    <mergeCell ref="A58:B63"/>
    <mergeCell ref="M58:M63"/>
    <mergeCell ref="A36:M36"/>
    <mergeCell ref="A37:B42"/>
    <mergeCell ref="M37:M42"/>
    <mergeCell ref="A43:B48"/>
    <mergeCell ref="M43:M48"/>
    <mergeCell ref="A49:M49"/>
    <mergeCell ref="A50:M50"/>
    <mergeCell ref="A51:A56"/>
    <mergeCell ref="B51:B56"/>
    <mergeCell ref="M51:M56"/>
    <mergeCell ref="A57:M57"/>
    <mergeCell ref="A83:M83"/>
    <mergeCell ref="A64:B69"/>
    <mergeCell ref="M64:M69"/>
    <mergeCell ref="A70:M70"/>
    <mergeCell ref="A71:M71"/>
    <mergeCell ref="A72:A77"/>
    <mergeCell ref="B72:B77"/>
    <mergeCell ref="M72:M77"/>
    <mergeCell ref="A78:M78"/>
    <mergeCell ref="A79:M79"/>
    <mergeCell ref="A80:M80"/>
    <mergeCell ref="A81:M81"/>
    <mergeCell ref="A82:M82"/>
    <mergeCell ref="A110:B115"/>
    <mergeCell ref="M110:M115"/>
    <mergeCell ref="A84:A89"/>
    <mergeCell ref="B84:B89"/>
    <mergeCell ref="M84:M89"/>
    <mergeCell ref="A90:M90"/>
    <mergeCell ref="A91:B96"/>
    <mergeCell ref="M91:M96"/>
    <mergeCell ref="A97:B102"/>
    <mergeCell ref="M97:M102"/>
    <mergeCell ref="A103:B108"/>
    <mergeCell ref="M103:M108"/>
    <mergeCell ref="A109:B109"/>
    <mergeCell ref="M135:M140"/>
    <mergeCell ref="A141:B146"/>
    <mergeCell ref="M141:M146"/>
    <mergeCell ref="A148:B148"/>
    <mergeCell ref="A116:B121"/>
    <mergeCell ref="M116:M121"/>
    <mergeCell ref="A122:B127"/>
    <mergeCell ref="M122:M127"/>
    <mergeCell ref="A128:B133"/>
    <mergeCell ref="M128:M133"/>
    <mergeCell ref="A150:B150"/>
    <mergeCell ref="A153:B154"/>
    <mergeCell ref="A156:B157"/>
    <mergeCell ref="A134:B134"/>
    <mergeCell ref="A135:B140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3 кв. 2019</vt:lpstr>
      <vt:lpstr>'Отчёт за 3 кв. 2019'!Заголовки_для_печати</vt:lpstr>
      <vt:lpstr>'Отчёт за 3 кв. 2019'!Область_печати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dcterms:created xsi:type="dcterms:W3CDTF">2019-10-24T04:13:50Z</dcterms:created>
  <dcterms:modified xsi:type="dcterms:W3CDTF">2019-10-24T04:15:07Z</dcterms:modified>
</cp:coreProperties>
</file>