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50" windowHeight="10170" activeTab="1"/>
  </bookViews>
  <sheets>
    <sheet name="деньги" sheetId="3" r:id="rId1"/>
    <sheet name="2  2019 Отчет об исполнении" sheetId="1" r:id="rId2"/>
    <sheet name="Лист1" sheetId="4" r:id="rId3"/>
  </sheets>
  <definedNames>
    <definedName name="_xlnm.Print_Titles" localSheetId="1">'2  2019 Отчет об исполнении'!$13:$15</definedName>
    <definedName name="_xlnm.Print_Area" localSheetId="1">'2  2019 Отчет об исполнении'!$A$1:$O$106</definedName>
  </definedNames>
  <calcPr calcId="124519"/>
</workbook>
</file>

<file path=xl/calcChain.xml><?xml version="1.0" encoding="utf-8"?>
<calcChain xmlns="http://schemas.openxmlformats.org/spreadsheetml/2006/main">
  <c r="M66" i="1"/>
  <c r="M71"/>
  <c r="M78" s="1"/>
  <c r="F47"/>
  <c r="N58"/>
  <c r="N63"/>
  <c r="N52"/>
  <c r="M42"/>
  <c r="N21"/>
  <c r="M21"/>
  <c r="M34"/>
  <c r="N26"/>
  <c r="M26"/>
  <c r="S38" i="3"/>
  <c r="P38"/>
  <c r="Q38"/>
  <c r="R38"/>
  <c r="O38"/>
  <c r="K86" i="1"/>
  <c r="I86"/>
  <c r="G86"/>
  <c r="M84"/>
  <c r="K84"/>
  <c r="I84"/>
  <c r="G84"/>
  <c r="F84"/>
  <c r="K73"/>
  <c r="I73"/>
  <c r="K78"/>
  <c r="I78"/>
  <c r="G73"/>
  <c r="G76"/>
  <c r="G78"/>
  <c r="F76"/>
  <c r="L52"/>
  <c r="K52"/>
  <c r="L21"/>
  <c r="K42"/>
  <c r="K37"/>
  <c r="K34"/>
  <c r="L26"/>
  <c r="K26"/>
  <c r="R11" i="3"/>
  <c r="S7"/>
  <c r="S6"/>
  <c r="W6"/>
  <c r="W4"/>
  <c r="W5"/>
  <c r="W3"/>
  <c r="P11"/>
  <c r="Q11"/>
  <c r="O11"/>
  <c r="M86" i="1" l="1"/>
  <c r="M81" s="1"/>
  <c r="M73"/>
  <c r="L47"/>
  <c r="I81"/>
  <c r="G81"/>
  <c r="K81"/>
  <c r="R13" i="3"/>
  <c r="J34" i="1"/>
  <c r="J52" l="1"/>
  <c r="J47" s="1"/>
  <c r="I42"/>
  <c r="I37"/>
  <c r="K71" l="1"/>
  <c r="I71"/>
  <c r="M58"/>
  <c r="K58"/>
  <c r="I58"/>
  <c r="G58"/>
  <c r="M37"/>
  <c r="M47"/>
  <c r="N47" s="1"/>
  <c r="K47"/>
  <c r="H52"/>
  <c r="G47"/>
  <c r="G40"/>
  <c r="G69" s="1"/>
  <c r="G42"/>
  <c r="H26"/>
  <c r="G21"/>
  <c r="J17" i="3"/>
  <c r="I17"/>
  <c r="K17"/>
  <c r="H17"/>
  <c r="F58" i="1"/>
  <c r="F40"/>
  <c r="F69" s="1"/>
  <c r="F42"/>
  <c r="M29"/>
  <c r="K29"/>
  <c r="G29"/>
  <c r="G37" s="1"/>
  <c r="K21"/>
  <c r="IV6" i="3"/>
  <c r="E26" i="4"/>
  <c r="F37" i="1"/>
  <c r="J21"/>
  <c r="IV2" i="3"/>
  <c r="IV3"/>
  <c r="IV4"/>
  <c r="IV5"/>
  <c r="IV7"/>
  <c r="IV8"/>
  <c r="IV9"/>
  <c r="IV10"/>
  <c r="IV11"/>
  <c r="IV12"/>
  <c r="IV13"/>
  <c r="IV20"/>
  <c r="L37" i="1" l="1"/>
  <c r="J37"/>
  <c r="N42"/>
  <c r="L42"/>
  <c r="F71"/>
  <c r="F78" s="1"/>
  <c r="J42"/>
  <c r="P17" i="3"/>
  <c r="F66" i="1"/>
  <c r="L66" s="1"/>
  <c r="I66"/>
  <c r="H47"/>
  <c r="H42"/>
  <c r="K66"/>
  <c r="G66"/>
  <c r="G71"/>
  <c r="H21"/>
  <c r="N71"/>
  <c r="N78" l="1"/>
  <c r="F73"/>
  <c r="J78"/>
  <c r="F86"/>
  <c r="L78"/>
  <c r="H78"/>
  <c r="N37"/>
  <c r="J71"/>
  <c r="H37"/>
  <c r="H71"/>
  <c r="N66"/>
  <c r="J73" l="1"/>
  <c r="L73"/>
  <c r="H73"/>
  <c r="N73"/>
  <c r="F81"/>
  <c r="N86"/>
  <c r="H86"/>
  <c r="J86"/>
  <c r="L86"/>
  <c r="J66"/>
  <c r="H66"/>
  <c r="N81" l="1"/>
  <c r="H81"/>
  <c r="L81"/>
  <c r="J81"/>
  <c r="L71"/>
</calcChain>
</file>

<file path=xl/sharedStrings.xml><?xml version="1.0" encoding="utf-8"?>
<sst xmlns="http://schemas.openxmlformats.org/spreadsheetml/2006/main" count="142" uniqueCount="81">
  <si>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</si>
  <si>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</si>
  <si>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</si>
  <si>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</si>
  <si>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</si>
  <si>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</si>
  <si>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</si>
  <si>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</si>
  <si>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</si>
  <si>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</si>
  <si>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</si>
  <si>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</si>
  <si>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</si>
  <si>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</si>
  <si>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</si>
  <si>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</si>
  <si>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Итого по подпрограмме 1</t>
  </si>
  <si>
    <t>ВСЕГО по программе</t>
  </si>
  <si>
    <t>Всего по программе:</t>
  </si>
  <si>
    <t xml:space="preserve">Руководитель программы: </t>
  </si>
  <si>
    <t xml:space="preserve">Отчет о ходе реализации </t>
  </si>
  <si>
    <t>в очередном году муниципальной программы</t>
  </si>
  <si>
    <t>Ответственный исполнитель:  Ковпака Д.И.</t>
  </si>
  <si>
    <t>3.1.</t>
  </si>
  <si>
    <t>-</t>
  </si>
  <si>
    <t xml:space="preserve"> Январь - декабрь </t>
  </si>
  <si>
    <t xml:space="preserve">                      (отчетный период)</t>
  </si>
  <si>
    <t xml:space="preserve">Должностное лицо, </t>
  </si>
  <si>
    <t xml:space="preserve">ответственное за           </t>
  </si>
  <si>
    <t>Согласовано:</t>
  </si>
  <si>
    <t>Т.Т. Черных</t>
  </si>
  <si>
    <t>начальник отдела финансов</t>
  </si>
  <si>
    <t xml:space="preserve">             (подпись)                              </t>
  </si>
  <si>
    <t>Всего по подпрограмме 1:</t>
  </si>
  <si>
    <t>1.1.3.</t>
  </si>
  <si>
    <r>
      <t xml:space="preserve">составление формы  </t>
    </r>
    <r>
      <rPr>
        <sz val="11"/>
        <rFont val="Times New Roman"/>
        <family val="1"/>
        <charset val="204"/>
      </rPr>
      <t xml:space="preserve"> </t>
    </r>
  </si>
  <si>
    <t>1.1</t>
  </si>
  <si>
    <t>1.2</t>
  </si>
  <si>
    <t>2.1</t>
  </si>
  <si>
    <t xml:space="preserve">  (Ф.И.О.)                                             (подпись)</t>
  </si>
  <si>
    <t>Начальник службы по делам ГО,ЧС и ПБ</t>
  </si>
  <si>
    <t>Д.И. Ковпака     51-033</t>
  </si>
  <si>
    <t xml:space="preserve">Программа утверждена постановлением администрации городского поселения Новоаганск от 26.11.2018 №502: </t>
  </si>
  <si>
    <t xml:space="preserve"> Подпрограмма 1«Организация и обеспечение мероприятий в сфере гражданской обороны, защиты населения и территории поселения от чрезвычайных ситуаций»</t>
  </si>
  <si>
    <t>Цель  Повышение защиты населения и территории городского поселения Новоаганск от угроз природного и техногенного характера.</t>
  </si>
  <si>
    <t>Задача 1. Повышение эффективности мер защиты населения от чрезвычайных ситуаций природного и техногенного характера.</t>
  </si>
  <si>
    <t>Задача 2. Обеспечение безопасности людей на водных объектах, охрана их жизни и здоровья.</t>
  </si>
  <si>
    <t>Подпрограмма 2.Укрепление пожарной безопасности в городском поселении Новоаганск</t>
  </si>
  <si>
    <t>Задача 3.Повышение эффективности первичных мер пожарной безопасности в границах поселения.</t>
  </si>
  <si>
    <t>Цель.3.  Осуществление профилактических мер антитеррористической и антиэкстремистской направленности</t>
  </si>
  <si>
    <t>Подпрограмма 3. Профилактика терроризма и экстремизма в городском поселении Новоаганск</t>
  </si>
  <si>
    <t>Задача.4. Осуществление профилактических мер антитеррористической и антиэкстремистской направленности.</t>
  </si>
  <si>
    <t>1.1.</t>
  </si>
  <si>
    <t>1.2.</t>
  </si>
  <si>
    <t>2.1.</t>
  </si>
  <si>
    <t>Обеспечение первичных мер пожарной безопасности в границах поселения. (пока-затель 2.1; 2.2.)</t>
  </si>
  <si>
    <t>Обеспечение безопасности людей на водных объектах, охрана их жизни и здоровья.
(показатель 1.2)</t>
  </si>
  <si>
    <t xml:space="preserve">Цель 2. Обеспечение первичных мер пожарной безопасности в границах городского поселения Новоаганск.  </t>
  </si>
  <si>
    <t>Обучение и ин-формирование населения по темам терроризма и экстремизма в городском поселении Новоаганск (показатель 3.1)</t>
  </si>
  <si>
    <t>3.1</t>
  </si>
  <si>
    <t>«Безопасность жизнедеятельности в городском поселении Новоаганск»</t>
  </si>
  <si>
    <t>Объемы финансирования всего на 2019 год, тыс. руб.</t>
  </si>
  <si>
    <t>Исполнено на 01.04.2019</t>
  </si>
  <si>
    <t>Исполнено на 01.07.2019</t>
  </si>
  <si>
    <t>Исполнено на  01.10.2019</t>
  </si>
  <si>
    <t xml:space="preserve">Исполнено на 31.12.2019 год </t>
  </si>
  <si>
    <t>Повышение эф-фективности мер защиты населения от чрезвычайных ситуаций природного и техногенного характера.
(показатель 1.1)</t>
  </si>
  <si>
    <t>3-1 кв-л</t>
  </si>
  <si>
    <t>договор №2/19 от 21.02.19 на оказание услуг по водолазному обследованию и очистке дна с ИП Святченко О.В на 42 .т.р. , договор №39-19/р от 01.04.19 с ФБУЗ "Центр гигиены и эпидемиологии в ХМАО-Югре" на проведение анализа воды и грунта оз. Магылор на сумму 48,49794 т.р., договор по осуществлению дежурства матросов -спасателей №28 от 05.06.19 с ИП Иванов на сумму 38 т.р., муниципальный контракт на услуги по осуществлению дежурства матросов -спасателей №МК1921 от 03.07.19 с ООО "ПилстройРуб" на сумму 90 т.р., договор №81-19/р от 11.06.19 с ФБУЗ "Центр гигиены и эпидемиологии в ХМАО-Югре" на проведение анализа воды и грунта оз. Магылор на сумму 27,2376 т.р., приобретение медицинской аптечки, сумма 747 р.</t>
  </si>
  <si>
    <t>Начальник отдела экономики</t>
  </si>
  <si>
    <t>Л.Г.Мальцева</t>
  </si>
  <si>
    <t>Прочие расходы (1.1, 1.2, 2.1)</t>
  </si>
  <si>
    <t>ответственный исполнитель (структурное подразделение администрации городского поселения, му-ниципальное учреждение городского поселения)</t>
  </si>
  <si>
    <t xml:space="preserve">                                                                                 (должность)               (подпись)                (Ф.И.О.)               (номер телефона)</t>
  </si>
  <si>
    <r>
      <t xml:space="preserve">         </t>
    </r>
    <r>
      <rPr>
        <u/>
        <sz val="12"/>
        <color indexed="8"/>
        <rFont val="Times New Roman"/>
        <family val="1"/>
        <charset val="204"/>
      </rPr>
      <t xml:space="preserve">  за 4 квартал  2019 года</t>
    </r>
  </si>
  <si>
    <t>4-й кв-л</t>
  </si>
  <si>
    <t>Администрацией поселения заключен муниципальный контракт с ООО «Капитал-Строй» (директор Марат Олегович Шевелев) на обслуживание и текущий ремонт источников противопожарного водоснабжения МК1609 от 25.12.18. , заключен и выполнены работы по  договору№ 21от13.05.2019 с Авиалесоохраной на обновление минерализованных полос, сумма 32,73425,  приобретение батареек для пожарных извещателей на сумму 3,0 т.р., договор на приобретение мотокосы №47 от 17.07.19 с ООО "ТВЭЛ-Н" на сумму 14,99 т.р., приобретение комплектующих к пожарному оборудованию ИП Жигалов, договор 1090 от 04.09.19, сумма 3,378 т.р., договор на  выполнение работ по скашиванию травы №34 от 20.06.19 с Айваседа В.Е. (сумма 21,58992 + 9,95111 налоги), договор на  выполнение работ по скашиванию травы №34 от 20.06.19 с Кубышкиным Р.Д. (сумма 21,58992 + 9,95111 налоги).  Приобретение и установка пожарных извещателей с GSM модулем, МК 1929 от 18.10.19. Выплата материального стимулирования  патрульно-маневренных групп.</t>
  </si>
  <si>
    <t>Кредиторская задолженность на сумму 5748 руб дог.№ 28/11/17 от 28.11.17 на  2018 год, ООО "Электроналадчик".   Исполнение мероприятия в  соответствии с условиями муниципального контракта от 09.01.2019г. № 3  на 2019 год по техническому обслуживанию сирены С-40. Изготовление печатной продукции ИП Данилова, договор №21 от 20.09.19, стоимость 6700 руб</t>
  </si>
  <si>
    <t>Изготовление печатной продукции ИП Данилова, договор №22 от 20.09.19, стоимость 4000 руб</t>
  </si>
  <si>
    <t>(в редакции  от 05.11.2019_№405)</t>
  </si>
  <si>
    <t>В связи с   дождливой погодой и не очень высокой температурой в летний пожароопасный период, произашла экономия из-за нечастых выходов патрульной и патрульно-маневренной групп, также не было необходимости в аренде автомобиля.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</si>
</sst>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0.000"/>
    <numFmt numFmtId="166" formatCode="#,##0.00;[Red]\-#,##0.00;0.00"/>
    <numFmt numFmtId="167" formatCode="0.0"/>
  </numFmts>
  <fonts count="33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1"/>
      <color indexed="8"/>
      <name val="Times New Roman"/>
      <family val="1"/>
      <charset val="204"/>
    </font>
    <font>
      <u/>
      <sz val="11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7" fillId="0" borderId="0"/>
    <xf numFmtId="164" fontId="11" fillId="0" borderId="0" applyFont="0" applyFill="0" applyBorder="0" applyAlignment="0" applyProtection="0"/>
    <xf numFmtId="0" fontId="31" fillId="0" borderId="0"/>
  </cellStyleXfs>
  <cellXfs count="18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2" fillId="0" borderId="0" xfId="0" applyFont="1" applyBorder="1" applyAlignment="1"/>
    <xf numFmtId="0" fontId="5" fillId="0" borderId="0" xfId="0" applyFont="1" applyBorder="1" applyAlignment="1"/>
    <xf numFmtId="0" fontId="7" fillId="0" borderId="0" xfId="0" applyFont="1"/>
    <xf numFmtId="0" fontId="8" fillId="0" borderId="0" xfId="0" applyFont="1"/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" fontId="9" fillId="0" borderId="2" xfId="0" applyNumberFormat="1" applyFont="1" applyFill="1" applyBorder="1" applyAlignment="1" applyProtection="1">
      <alignment vertical="center" wrapText="1"/>
      <protection locked="0"/>
    </xf>
    <xf numFmtId="4" fontId="12" fillId="0" borderId="3" xfId="0" applyNumberFormat="1" applyFont="1" applyFill="1" applyBorder="1" applyAlignment="1" applyProtection="1">
      <alignment vertical="center" wrapText="1"/>
      <protection locked="0"/>
    </xf>
    <xf numFmtId="4" fontId="10" fillId="0" borderId="4" xfId="0" applyNumberFormat="1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0" fontId="10" fillId="0" borderId="4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/>
    <xf numFmtId="4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6" fillId="0" borderId="0" xfId="0" applyFont="1" applyAlignment="1">
      <alignment wrapText="1"/>
    </xf>
    <xf numFmtId="0" fontId="17" fillId="0" borderId="9" xfId="0" applyFont="1" applyBorder="1"/>
    <xf numFmtId="0" fontId="19" fillId="0" borderId="9" xfId="0" applyFont="1" applyBorder="1" applyAlignment="1"/>
    <xf numFmtId="0" fontId="0" fillId="0" borderId="0" xfId="0" applyFont="1"/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9" xfId="0" applyBorder="1"/>
    <xf numFmtId="0" fontId="21" fillId="0" borderId="0" xfId="0" applyFont="1"/>
    <xf numFmtId="0" fontId="16" fillId="0" borderId="9" xfId="0" applyFont="1" applyBorder="1"/>
    <xf numFmtId="0" fontId="21" fillId="0" borderId="9" xfId="0" applyFont="1" applyBorder="1"/>
    <xf numFmtId="49" fontId="22" fillId="0" borderId="0" xfId="0" applyNumberFormat="1" applyFont="1" applyAlignment="1">
      <alignment horizontal="center"/>
    </xf>
    <xf numFmtId="165" fontId="23" fillId="0" borderId="0" xfId="0" applyNumberFormat="1" applyFont="1"/>
    <xf numFmtId="0" fontId="23" fillId="0" borderId="0" xfId="0" applyFont="1"/>
    <xf numFmtId="165" fontId="23" fillId="2" borderId="0" xfId="0" applyNumberFormat="1" applyFont="1" applyFill="1"/>
    <xf numFmtId="165" fontId="9" fillId="0" borderId="1" xfId="2" applyNumberFormat="1" applyFont="1" applyFill="1" applyBorder="1" applyAlignment="1" applyProtection="1">
      <alignment vertical="center" wrapText="1"/>
      <protection locked="0"/>
    </xf>
    <xf numFmtId="0" fontId="0" fillId="0" borderId="0" xfId="0" applyFill="1"/>
    <xf numFmtId="0" fontId="1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4" fontId="12" fillId="0" borderId="1" xfId="0" applyNumberFormat="1" applyFont="1" applyFill="1" applyBorder="1" applyAlignment="1" applyProtection="1">
      <alignment vertical="center" wrapText="1"/>
      <protection locked="0"/>
    </xf>
    <xf numFmtId="165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20" fillId="0" borderId="5" xfId="2" applyNumberFormat="1" applyFont="1" applyFill="1" applyBorder="1" applyAlignment="1" applyProtection="1">
      <alignment vertical="center" wrapText="1"/>
      <protection locked="0"/>
    </xf>
    <xf numFmtId="4" fontId="20" fillId="0" borderId="5" xfId="0" applyNumberFormat="1" applyFont="1" applyFill="1" applyBorder="1" applyAlignment="1" applyProtection="1">
      <alignment vertical="center" wrapText="1"/>
      <protection locked="0"/>
    </xf>
    <xf numFmtId="4" fontId="20" fillId="0" borderId="4" xfId="0" applyNumberFormat="1" applyFont="1" applyFill="1" applyBorder="1" applyAlignment="1" applyProtection="1">
      <alignment vertical="center" wrapText="1"/>
      <protection locked="0"/>
    </xf>
    <xf numFmtId="165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9" xfId="0" applyFont="1" applyBorder="1"/>
    <xf numFmtId="4" fontId="9" fillId="0" borderId="4" xfId="0" applyNumberFormat="1" applyFont="1" applyFill="1" applyBorder="1" applyAlignment="1" applyProtection="1">
      <alignment vertical="center" wrapText="1"/>
      <protection locked="0"/>
    </xf>
    <xf numFmtId="4" fontId="9" fillId="0" borderId="5" xfId="0" applyNumberFormat="1" applyFont="1" applyFill="1" applyBorder="1" applyAlignment="1" applyProtection="1">
      <alignment vertical="center" wrapText="1"/>
      <protection locked="0"/>
    </xf>
    <xf numFmtId="165" fontId="23" fillId="0" borderId="0" xfId="0" applyNumberFormat="1" applyFont="1" applyFill="1"/>
    <xf numFmtId="165" fontId="26" fillId="0" borderId="0" xfId="0" applyNumberFormat="1" applyFont="1" applyFill="1"/>
    <xf numFmtId="165" fontId="24" fillId="0" borderId="0" xfId="0" applyNumberFormat="1" applyFont="1" applyFill="1"/>
    <xf numFmtId="0" fontId="23" fillId="0" borderId="0" xfId="0" applyFont="1" applyFill="1"/>
    <xf numFmtId="165" fontId="0" fillId="0" borderId="0" xfId="0" applyNumberFormat="1"/>
    <xf numFmtId="165" fontId="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20" fillId="0" borderId="1" xfId="2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9" fillId="0" borderId="1" xfId="0" applyNumberFormat="1" applyFont="1" applyFill="1" applyBorder="1" applyAlignment="1" applyProtection="1">
      <alignment horizontal="center" vertical="center"/>
      <protection locked="0"/>
    </xf>
    <xf numFmtId="165" fontId="10" fillId="0" borderId="4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4" xfId="0" applyNumberFormat="1" applyFont="1" applyFill="1" applyBorder="1" applyAlignment="1" applyProtection="1">
      <alignment horizontal="center" vertical="center"/>
      <protection locked="0"/>
    </xf>
    <xf numFmtId="165" fontId="10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Fill="1" applyBorder="1" applyAlignment="1" applyProtection="1">
      <alignment horizontal="center" vertical="center"/>
      <protection locked="0"/>
    </xf>
    <xf numFmtId="165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/>
    </xf>
    <xf numFmtId="165" fontId="10" fillId="0" borderId="1" xfId="0" applyNumberFormat="1" applyFont="1" applyFill="1" applyBorder="1" applyAlignment="1" applyProtection="1">
      <alignment horizontal="center" vertical="center"/>
    </xf>
    <xf numFmtId="165" fontId="9" fillId="0" borderId="5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5" xfId="0" applyNumberFormat="1" applyFont="1" applyFill="1" applyBorder="1" applyAlignment="1" applyProtection="1">
      <alignment horizontal="center" vertical="center"/>
      <protection locked="0"/>
    </xf>
    <xf numFmtId="165" fontId="28" fillId="0" borderId="0" xfId="0" applyNumberFormat="1" applyFont="1" applyAlignment="1">
      <alignment horizontal="center"/>
    </xf>
    <xf numFmtId="165" fontId="20" fillId="0" borderId="1" xfId="0" applyNumberFormat="1" applyFont="1" applyFill="1" applyBorder="1" applyAlignment="1" applyProtection="1">
      <alignment horizontal="center" vertical="center" wrapText="1"/>
    </xf>
    <xf numFmtId="165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4" xfId="0" applyNumberFormat="1" applyFont="1" applyFill="1" applyBorder="1" applyAlignment="1" applyProtection="1">
      <alignment horizontal="center" vertical="center"/>
    </xf>
    <xf numFmtId="165" fontId="10" fillId="0" borderId="5" xfId="0" applyNumberFormat="1" applyFont="1" applyFill="1" applyBorder="1" applyAlignment="1" applyProtection="1">
      <alignment horizontal="center" vertical="center"/>
      <protection locked="0"/>
    </xf>
    <xf numFmtId="165" fontId="12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10" fillId="0" borderId="6" xfId="0" applyNumberFormat="1" applyFont="1" applyFill="1" applyBorder="1" applyAlignment="1" applyProtection="1">
      <alignment horizontal="center" vertical="center"/>
      <protection locked="0"/>
    </xf>
    <xf numFmtId="165" fontId="10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7" xfId="0" applyNumberFormat="1" applyFont="1" applyFill="1" applyBorder="1" applyAlignment="1" applyProtection="1">
      <alignment horizontal="center" vertical="center"/>
      <protection locked="0"/>
    </xf>
    <xf numFmtId="165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3" xfId="2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>
      <alignment horizontal="center" wrapText="1"/>
    </xf>
    <xf numFmtId="165" fontId="20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center"/>
    </xf>
    <xf numFmtId="165" fontId="9" fillId="0" borderId="6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3" xfId="2" applyNumberFormat="1" applyFont="1" applyFill="1" applyBorder="1" applyAlignment="1" applyProtection="1">
      <alignment horizontal="center" vertical="center" wrapText="1"/>
      <protection locked="0"/>
    </xf>
    <xf numFmtId="165" fontId="9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29" fillId="0" borderId="0" xfId="0" applyFont="1"/>
    <xf numFmtId="0" fontId="29" fillId="0" borderId="16" xfId="0" applyFont="1" applyBorder="1"/>
    <xf numFmtId="0" fontId="30" fillId="0" borderId="16" xfId="0" applyFont="1" applyBorder="1"/>
    <xf numFmtId="0" fontId="30" fillId="0" borderId="0" xfId="0" applyFont="1"/>
    <xf numFmtId="0" fontId="29" fillId="0" borderId="0" xfId="0" applyFont="1" applyBorder="1"/>
    <xf numFmtId="0" fontId="30" fillId="0" borderId="9" xfId="0" applyFont="1" applyBorder="1"/>
    <xf numFmtId="2" fontId="23" fillId="0" borderId="0" xfId="0" applyNumberFormat="1" applyFont="1" applyFill="1"/>
    <xf numFmtId="166" fontId="32" fillId="3" borderId="18" xfId="3" applyNumberFormat="1" applyFont="1" applyFill="1" applyBorder="1" applyAlignment="1" applyProtection="1">
      <alignment vertical="center"/>
      <protection hidden="1"/>
    </xf>
    <xf numFmtId="166" fontId="32" fillId="3" borderId="19" xfId="3" applyNumberFormat="1" applyFont="1" applyFill="1" applyBorder="1" applyAlignment="1" applyProtection="1">
      <alignment vertical="center"/>
      <protection hidden="1"/>
    </xf>
    <xf numFmtId="166" fontId="23" fillId="0" borderId="0" xfId="0" applyNumberFormat="1" applyFont="1"/>
    <xf numFmtId="0" fontId="28" fillId="0" borderId="0" xfId="0" applyFont="1"/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0" fontId="10" fillId="0" borderId="5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wrapText="1"/>
    </xf>
    <xf numFmtId="0" fontId="25" fillId="0" borderId="3" xfId="0" applyFont="1" applyFill="1" applyBorder="1" applyAlignment="1" applyProtection="1">
      <alignment horizontal="left" vertical="center" wrapText="1"/>
      <protection locked="0"/>
    </xf>
    <xf numFmtId="0" fontId="25" fillId="0" borderId="6" xfId="0" applyFont="1" applyFill="1" applyBorder="1" applyAlignment="1" applyProtection="1">
      <alignment horizontal="left" vertical="center" wrapText="1"/>
      <protection locked="0"/>
    </xf>
    <xf numFmtId="0" fontId="25" fillId="0" borderId="13" xfId="0" applyFont="1" applyFill="1" applyBorder="1" applyAlignment="1" applyProtection="1">
      <alignment horizontal="left" vertical="center" wrapText="1"/>
      <protection locked="0"/>
    </xf>
    <xf numFmtId="0" fontId="25" fillId="0" borderId="7" xfId="0" applyFont="1" applyFill="1" applyBorder="1" applyAlignment="1" applyProtection="1">
      <alignment horizontal="left" vertical="center" wrapTex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5" xfId="0" applyFont="1" applyFill="1" applyBorder="1" applyAlignment="1" applyProtection="1">
      <alignment horizontal="center" vertical="top" wrapText="1"/>
      <protection locked="0"/>
    </xf>
    <xf numFmtId="0" fontId="10" fillId="0" borderId="8" xfId="0" applyFont="1" applyFill="1" applyBorder="1" applyAlignment="1" applyProtection="1">
      <alignment horizontal="center" vertical="top" wrapText="1"/>
      <protection locked="0"/>
    </xf>
    <xf numFmtId="0" fontId="10" fillId="0" borderId="4" xfId="0" applyFont="1" applyFill="1" applyBorder="1" applyAlignment="1" applyProtection="1">
      <alignment horizontal="center" vertical="top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vertical="center" wrapText="1"/>
      <protection locked="0"/>
    </xf>
    <xf numFmtId="49" fontId="10" fillId="0" borderId="4" xfId="0" applyNumberFormat="1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9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8" fillId="0" borderId="4" xfId="0" applyFont="1" applyFill="1" applyBorder="1" applyAlignment="1" applyProtection="1">
      <alignment horizontal="center" vertical="top" wrapText="1"/>
    </xf>
    <xf numFmtId="49" fontId="25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3" xfId="0" applyFont="1" applyBorder="1" applyAlignment="1">
      <alignment horizontal="left"/>
    </xf>
    <xf numFmtId="0" fontId="25" fillId="0" borderId="6" xfId="0" applyFont="1" applyBorder="1" applyAlignment="1">
      <alignment horizontal="left"/>
    </xf>
    <xf numFmtId="0" fontId="25" fillId="0" borderId="7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5" fillId="0" borderId="10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25" fillId="0" borderId="11" xfId="0" applyFont="1" applyBorder="1" applyAlignment="1">
      <alignment horizontal="left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8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>
      <alignment wrapText="1"/>
    </xf>
    <xf numFmtId="0" fontId="30" fillId="0" borderId="17" xfId="0" applyFont="1" applyBorder="1"/>
    <xf numFmtId="0" fontId="30" fillId="0" borderId="0" xfId="0" applyFont="1" applyBorder="1"/>
    <xf numFmtId="0" fontId="29" fillId="0" borderId="0" xfId="0" applyFont="1" applyAlignment="1">
      <alignment wrapText="1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0" fontId="9" fillId="0" borderId="6" xfId="0" applyFont="1" applyFill="1" applyBorder="1" applyAlignment="1" applyProtection="1">
      <alignment horizontal="left" vertical="center" wrapText="1"/>
      <protection locked="0"/>
    </xf>
    <xf numFmtId="0" fontId="9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Alignment="1"/>
    <xf numFmtId="0" fontId="17" fillId="0" borderId="0" xfId="0" applyFont="1" applyAlignment="1"/>
    <xf numFmtId="0" fontId="29" fillId="0" borderId="0" xfId="0" applyFont="1" applyBorder="1" applyAlignment="1">
      <alignment wrapText="1"/>
    </xf>
    <xf numFmtId="167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167" fontId="28" fillId="0" borderId="0" xfId="0" applyNumberFormat="1" applyFont="1" applyAlignment="1">
      <alignment horizontal="center" vertical="center"/>
    </xf>
  </cellXfs>
  <cellStyles count="4">
    <cellStyle name="Обычный" xfId="0" builtinId="0"/>
    <cellStyle name="Обычный 3" xfId="1"/>
    <cellStyle name="Обычный_tmp" xfId="3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"/>
  <sheetViews>
    <sheetView topLeftCell="I1" zoomScale="85" zoomScaleNormal="85" workbookViewId="0">
      <selection activeCell="S39" sqref="S39"/>
    </sheetView>
  </sheetViews>
  <sheetFormatPr defaultColWidth="8.85546875" defaultRowHeight="12.75"/>
  <cols>
    <col min="1" max="1" width="10.140625" style="44" bestFit="1" customWidth="1"/>
    <col min="2" max="2" width="7.5703125" style="44" customWidth="1"/>
    <col min="3" max="3" width="9.42578125" style="44" bestFit="1" customWidth="1"/>
    <col min="4" max="4" width="8.85546875" style="44"/>
    <col min="5" max="5" width="5.85546875" style="44" customWidth="1"/>
    <col min="6" max="6" width="9.42578125" style="44" bestFit="1" customWidth="1"/>
    <col min="7" max="7" width="5.5703125" style="44" customWidth="1"/>
    <col min="8" max="8" width="9.42578125" style="44" bestFit="1" customWidth="1"/>
    <col min="9" max="9" width="11.28515625" style="44" customWidth="1"/>
    <col min="10" max="10" width="10.28515625" style="44" customWidth="1"/>
    <col min="11" max="11" width="11.28515625" style="44" customWidth="1"/>
    <col min="12" max="12" width="8.28515625" style="44" customWidth="1"/>
    <col min="13" max="13" width="5.7109375" style="44" customWidth="1"/>
    <col min="14" max="14" width="10.85546875" style="44" customWidth="1"/>
    <col min="15" max="15" width="9.42578125" style="44" bestFit="1" customWidth="1"/>
    <col min="16" max="16" width="10.7109375" style="44" customWidth="1"/>
    <col min="17" max="17" width="11.7109375" style="44" customWidth="1"/>
    <col min="18" max="18" width="10.42578125" style="44" bestFit="1" customWidth="1"/>
    <col min="19" max="19" width="15.5703125" style="44" customWidth="1"/>
    <col min="20" max="21" width="8.85546875" style="44"/>
    <col min="22" max="22" width="9.42578125" style="44" bestFit="1" customWidth="1"/>
    <col min="23" max="16384" width="8.85546875" style="44"/>
  </cols>
  <sheetData>
    <row r="1" spans="1:256" s="42" customFormat="1">
      <c r="H1" s="42" t="s">
        <v>36</v>
      </c>
      <c r="I1" s="42" t="s">
        <v>37</v>
      </c>
      <c r="J1" s="42" t="s">
        <v>38</v>
      </c>
      <c r="K1" s="42" t="s">
        <v>59</v>
      </c>
      <c r="N1" s="42" t="s">
        <v>67</v>
      </c>
      <c r="O1" s="42" t="s">
        <v>36</v>
      </c>
      <c r="P1" s="42" t="s">
        <v>37</v>
      </c>
      <c r="Q1" s="42" t="s">
        <v>38</v>
      </c>
      <c r="R1" s="42" t="s">
        <v>59</v>
      </c>
    </row>
    <row r="2" spans="1:256" s="43" customFormat="1">
      <c r="A2" s="63"/>
      <c r="B2" s="63"/>
      <c r="C2" s="63"/>
      <c r="D2" s="63"/>
      <c r="E2" s="63"/>
      <c r="F2" s="63"/>
      <c r="G2" s="63"/>
      <c r="H2" s="63"/>
      <c r="I2" s="63"/>
      <c r="J2" s="63">
        <v>25000</v>
      </c>
      <c r="K2" s="63"/>
      <c r="L2" s="63"/>
      <c r="M2" s="63"/>
      <c r="N2" s="63"/>
      <c r="O2" s="43">
        <v>6000</v>
      </c>
      <c r="P2" s="43">
        <v>90000</v>
      </c>
      <c r="R2" s="43">
        <v>3000</v>
      </c>
      <c r="IV2" s="43">
        <f t="shared" ref="IV2:IV13" si="0">SUM(A2:IU2)</f>
        <v>124000</v>
      </c>
    </row>
    <row r="3" spans="1:256" s="43" customFormat="1">
      <c r="A3" s="63"/>
      <c r="B3" s="63"/>
      <c r="C3" s="63"/>
      <c r="D3" s="63"/>
      <c r="E3" s="63"/>
      <c r="F3" s="63"/>
      <c r="G3" s="63"/>
      <c r="H3" s="63">
        <v>5748</v>
      </c>
      <c r="I3" s="63"/>
      <c r="J3" s="63">
        <v>25000</v>
      </c>
      <c r="K3" s="63"/>
      <c r="L3" s="63"/>
      <c r="M3" s="63"/>
      <c r="N3" s="63"/>
      <c r="O3" s="43">
        <v>6000</v>
      </c>
      <c r="P3" s="43">
        <v>48497.94</v>
      </c>
      <c r="R3" s="43">
        <v>14990</v>
      </c>
      <c r="V3" s="43">
        <v>10919</v>
      </c>
      <c r="W3" s="43">
        <f>V3/2</f>
        <v>5459.5</v>
      </c>
      <c r="IV3" s="43">
        <f t="shared" si="0"/>
        <v>116614.44</v>
      </c>
    </row>
    <row r="4" spans="1:256" s="43" customFormat="1">
      <c r="A4" s="63"/>
      <c r="B4" s="63"/>
      <c r="C4" s="63"/>
      <c r="D4" s="63"/>
      <c r="E4" s="63"/>
      <c r="F4" s="63"/>
      <c r="G4" s="63"/>
      <c r="H4" s="63">
        <v>6000</v>
      </c>
      <c r="I4" s="64"/>
      <c r="J4" s="65"/>
      <c r="K4" s="63"/>
      <c r="L4" s="63"/>
      <c r="M4" s="63"/>
      <c r="N4" s="63"/>
      <c r="O4" s="43">
        <v>6000</v>
      </c>
      <c r="P4" s="43">
        <v>27237.599999999999</v>
      </c>
      <c r="R4" s="43">
        <v>3378</v>
      </c>
      <c r="V4" s="43">
        <v>2531.2199999999998</v>
      </c>
      <c r="W4" s="43">
        <f t="shared" ref="W4:W5" si="1">V4/2</f>
        <v>1265.6099999999999</v>
      </c>
      <c r="IV4" s="43">
        <f t="shared" si="0"/>
        <v>46412.43</v>
      </c>
    </row>
    <row r="5" spans="1:256" s="43" customFormat="1">
      <c r="A5" s="63"/>
      <c r="B5" s="63"/>
      <c r="C5" s="63"/>
      <c r="D5" s="63"/>
      <c r="E5" s="63"/>
      <c r="F5" s="63"/>
      <c r="G5" s="63"/>
      <c r="H5" s="63">
        <v>6000</v>
      </c>
      <c r="I5" s="63"/>
      <c r="J5" s="63"/>
      <c r="K5" s="63"/>
      <c r="L5" s="63"/>
      <c r="M5" s="63"/>
      <c r="N5" s="63"/>
      <c r="O5" s="43">
        <v>6000</v>
      </c>
      <c r="P5" s="43">
        <v>38000</v>
      </c>
      <c r="R5" s="43">
        <v>32734.25</v>
      </c>
      <c r="V5" s="43">
        <v>6452</v>
      </c>
      <c r="W5" s="43">
        <f t="shared" si="1"/>
        <v>3226</v>
      </c>
      <c r="IV5" s="43">
        <f t="shared" si="0"/>
        <v>92412.25</v>
      </c>
    </row>
    <row r="6" spans="1:256" s="43" customFormat="1">
      <c r="A6" s="63"/>
      <c r="B6" s="63"/>
      <c r="C6" s="63"/>
      <c r="D6" s="63"/>
      <c r="E6" s="63"/>
      <c r="F6" s="63"/>
      <c r="G6" s="63"/>
      <c r="H6" s="63"/>
      <c r="I6" s="63"/>
      <c r="J6" s="63"/>
      <c r="K6" s="45"/>
      <c r="L6" s="63"/>
      <c r="M6" s="63"/>
      <c r="N6" s="63"/>
      <c r="P6" s="43">
        <v>747.1</v>
      </c>
      <c r="R6" s="43">
        <v>21589.919999999998</v>
      </c>
      <c r="S6" s="43">
        <f>R6+W6</f>
        <v>31541.03</v>
      </c>
      <c r="W6" s="43">
        <f>SUM(W3:W5)</f>
        <v>9951.11</v>
      </c>
      <c r="IV6" s="43">
        <f>SUM(A6:IU6)</f>
        <v>63829.159999999996</v>
      </c>
    </row>
    <row r="7" spans="1:256" s="43" customFormat="1">
      <c r="A7" s="63"/>
      <c r="B7" s="63"/>
      <c r="C7" s="63"/>
      <c r="D7" s="63"/>
      <c r="E7" s="63"/>
      <c r="F7" s="63"/>
      <c r="G7" s="63"/>
      <c r="H7" s="63"/>
      <c r="I7" s="64"/>
      <c r="J7" s="65"/>
      <c r="K7" s="63"/>
      <c r="L7" s="63"/>
      <c r="M7" s="63"/>
      <c r="N7" s="63"/>
      <c r="P7" s="63"/>
      <c r="Q7" s="63"/>
      <c r="R7" s="63">
        <v>21589.919999999998</v>
      </c>
      <c r="S7" s="43">
        <f>R7+W6</f>
        <v>31541.03</v>
      </c>
      <c r="T7" s="63"/>
      <c r="IV7" s="43">
        <f t="shared" si="0"/>
        <v>53130.95</v>
      </c>
    </row>
    <row r="8" spans="1:256" s="43" customForma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P8" s="63"/>
      <c r="Q8" s="63"/>
      <c r="R8" s="63"/>
      <c r="S8" s="63"/>
      <c r="T8" s="63"/>
      <c r="IV8" s="43">
        <f t="shared" si="0"/>
        <v>0</v>
      </c>
    </row>
    <row r="9" spans="1:256" s="43" customForma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P9" s="63"/>
      <c r="Q9" s="63"/>
      <c r="R9" s="63"/>
      <c r="S9" s="63"/>
      <c r="T9" s="63"/>
      <c r="IV9" s="43">
        <f t="shared" si="0"/>
        <v>0</v>
      </c>
    </row>
    <row r="10" spans="1:256" s="43" customFormat="1">
      <c r="A10" s="63"/>
      <c r="B10" s="63"/>
      <c r="C10" s="63"/>
      <c r="D10" s="63"/>
      <c r="E10" s="63"/>
      <c r="F10" s="63"/>
      <c r="G10" s="63"/>
      <c r="H10" s="63"/>
      <c r="I10" s="64"/>
      <c r="J10" s="63"/>
      <c r="K10" s="63"/>
      <c r="L10" s="63"/>
      <c r="M10" s="63"/>
      <c r="N10" s="63"/>
      <c r="P10" s="63"/>
      <c r="Q10" s="63"/>
      <c r="R10" s="63"/>
      <c r="S10" s="63"/>
      <c r="T10" s="63"/>
      <c r="IV10" s="43">
        <f t="shared" si="0"/>
        <v>0</v>
      </c>
    </row>
    <row r="11" spans="1:256" s="43" customFormat="1">
      <c r="A11" s="63"/>
      <c r="B11" s="63"/>
      <c r="C11" s="63"/>
      <c r="D11" s="63"/>
      <c r="E11" s="63"/>
      <c r="F11" s="63"/>
      <c r="G11" s="63"/>
      <c r="H11" s="63"/>
      <c r="I11" s="64"/>
      <c r="J11" s="63"/>
      <c r="K11" s="63"/>
      <c r="L11" s="63"/>
      <c r="M11" s="63"/>
      <c r="N11" s="63"/>
      <c r="O11" s="43">
        <f>SUM(O2:O10)</f>
        <v>24000</v>
      </c>
      <c r="P11" s="43">
        <f t="shared" ref="P11:Q11" si="2">SUM(P2:P10)</f>
        <v>204482.64</v>
      </c>
      <c r="Q11" s="43">
        <f t="shared" si="2"/>
        <v>0</v>
      </c>
      <c r="R11" s="43">
        <f>SUM(R2:R5)+S6+S7</f>
        <v>117184.31</v>
      </c>
      <c r="S11" s="63"/>
      <c r="T11" s="63"/>
      <c r="IV11" s="43">
        <f t="shared" si="0"/>
        <v>345666.95</v>
      </c>
    </row>
    <row r="12" spans="1:256" s="43" customFormat="1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P12" s="63"/>
      <c r="Q12" s="63"/>
      <c r="R12" s="63"/>
      <c r="S12" s="63"/>
      <c r="T12" s="63"/>
      <c r="IV12" s="43">
        <f t="shared" si="0"/>
        <v>0</v>
      </c>
    </row>
    <row r="13" spans="1:256" s="43" customForma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P13" s="63"/>
      <c r="Q13" s="63"/>
      <c r="R13" s="63">
        <f>SUM(O11:V11)</f>
        <v>345666.95</v>
      </c>
      <c r="S13" s="63"/>
      <c r="T13" s="63"/>
      <c r="IV13" s="43">
        <f t="shared" si="0"/>
        <v>345666.95</v>
      </c>
    </row>
    <row r="14" spans="1:256" s="43" customFormat="1" ht="15.75">
      <c r="A14" s="63"/>
      <c r="B14" s="63"/>
      <c r="C14" s="63"/>
      <c r="D14" s="63"/>
      <c r="E14" s="63"/>
      <c r="F14" s="63"/>
      <c r="G14" s="63"/>
      <c r="H14" s="63"/>
      <c r="I14" s="63"/>
      <c r="J14" s="56"/>
      <c r="K14" s="63"/>
      <c r="L14" s="63"/>
      <c r="M14" s="63"/>
      <c r="N14" s="63"/>
      <c r="P14" s="63"/>
      <c r="Q14" s="63"/>
      <c r="R14" s="63"/>
      <c r="S14" s="63"/>
      <c r="T14" s="63"/>
    </row>
    <row r="15" spans="1:256" s="43" customFormat="1">
      <c r="A15" s="6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P15" s="63"/>
      <c r="Q15" s="63"/>
      <c r="R15" s="63"/>
      <c r="S15" s="63"/>
      <c r="T15" s="63"/>
    </row>
    <row r="16" spans="1:256" s="43" customFormat="1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P16" s="63"/>
      <c r="Q16" s="63"/>
      <c r="R16" s="63"/>
      <c r="S16" s="63"/>
      <c r="T16" s="63"/>
    </row>
    <row r="17" spans="1:256" s="43" customFormat="1">
      <c r="A17" s="63"/>
      <c r="B17" s="63"/>
      <c r="C17" s="63"/>
      <c r="D17" s="63"/>
      <c r="E17" s="63"/>
      <c r="F17" s="63"/>
      <c r="G17" s="63"/>
      <c r="H17" s="63">
        <f>SUM(H3:H16)</f>
        <v>17748</v>
      </c>
      <c r="I17" s="63">
        <f t="shared" ref="I17:K17" si="3">SUM(I3:I16)</f>
        <v>0</v>
      </c>
      <c r="J17" s="63">
        <f>SUM(J2:J16)</f>
        <v>50000</v>
      </c>
      <c r="K17" s="63">
        <f t="shared" si="3"/>
        <v>0</v>
      </c>
      <c r="L17" s="63"/>
      <c r="M17" s="63"/>
      <c r="N17" s="63"/>
      <c r="P17" s="63">
        <f>SUM(H17:O17)</f>
        <v>67748</v>
      </c>
      <c r="Q17" s="63"/>
      <c r="R17" s="63"/>
      <c r="S17" s="63"/>
      <c r="T17" s="63"/>
    </row>
    <row r="18" spans="1:256" s="43" customForma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P18" s="63"/>
      <c r="Q18" s="63"/>
      <c r="R18" s="63"/>
      <c r="S18" s="63"/>
      <c r="T18" s="63"/>
    </row>
    <row r="19" spans="1:256" s="43" customForma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P19" s="63"/>
      <c r="Q19" s="63"/>
      <c r="R19" s="63"/>
      <c r="S19" s="63"/>
      <c r="T19" s="63"/>
    </row>
    <row r="20" spans="1:256" s="43" customFormat="1" ht="13.5" thickBot="1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 t="s">
        <v>75</v>
      </c>
      <c r="P20" s="63"/>
      <c r="Q20" s="63"/>
      <c r="R20" s="63"/>
      <c r="S20" s="63"/>
      <c r="T20" s="63"/>
      <c r="IV20" s="43">
        <f>SUM(A20:IU20)</f>
        <v>0</v>
      </c>
    </row>
    <row r="21" spans="1:256" s="43" customFormat="1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113">
        <v>6700</v>
      </c>
      <c r="Q21" s="114">
        <v>25000</v>
      </c>
      <c r="R21" s="43">
        <v>4000</v>
      </c>
    </row>
    <row r="22" spans="1:256" s="43" customFormat="1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114">
        <v>6000</v>
      </c>
      <c r="Q22" s="114">
        <v>25000</v>
      </c>
    </row>
    <row r="23" spans="1:256" s="43" customFormat="1">
      <c r="A23" s="63"/>
      <c r="B23" s="112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114">
        <v>6000</v>
      </c>
      <c r="Q23" s="114">
        <v>25000</v>
      </c>
    </row>
    <row r="24" spans="1:256" s="43" customForma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114">
        <v>6000</v>
      </c>
      <c r="Q24" s="114">
        <v>25000</v>
      </c>
    </row>
    <row r="25" spans="1:256" s="43" customFormat="1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Q25" s="114">
        <v>109000</v>
      </c>
    </row>
    <row r="26" spans="1:256" s="43" customForma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Q26" s="114">
        <v>25000</v>
      </c>
    </row>
    <row r="27" spans="1:256" s="43" customForma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Q27" s="114">
        <v>25000</v>
      </c>
    </row>
    <row r="28" spans="1:256" s="43" customFormat="1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Q28" s="114">
        <v>2106</v>
      </c>
    </row>
    <row r="29" spans="1:256" s="43" customFormat="1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Q29" s="114">
        <v>5655</v>
      </c>
    </row>
    <row r="30" spans="1:256" s="43" customFormat="1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Q30" s="114">
        <v>1044</v>
      </c>
    </row>
    <row r="31" spans="1:256">
      <c r="A31" s="66"/>
      <c r="B31" s="66"/>
      <c r="C31" s="63"/>
      <c r="D31" s="66"/>
      <c r="E31" s="66"/>
      <c r="F31" s="63"/>
      <c r="G31" s="66"/>
      <c r="H31" s="66"/>
      <c r="I31" s="66"/>
      <c r="J31" s="66"/>
      <c r="K31" s="66"/>
      <c r="L31" s="66"/>
      <c r="M31" s="66"/>
      <c r="N31" s="66"/>
      <c r="Q31" s="114">
        <v>5481</v>
      </c>
    </row>
    <row r="32" spans="1:256">
      <c r="A32" s="66"/>
      <c r="B32" s="66"/>
      <c r="C32" s="66"/>
      <c r="D32" s="66"/>
      <c r="E32" s="66"/>
      <c r="F32" s="63"/>
      <c r="G32" s="66"/>
      <c r="H32" s="66"/>
      <c r="I32" s="66"/>
      <c r="J32" s="66"/>
      <c r="K32" s="63"/>
      <c r="L32" s="66"/>
      <c r="M32" s="66"/>
      <c r="N32" s="66"/>
      <c r="Q32" s="114">
        <v>1653</v>
      </c>
    </row>
    <row r="33" spans="1:19">
      <c r="A33" s="66"/>
      <c r="B33" s="66"/>
      <c r="C33" s="63"/>
      <c r="D33" s="66"/>
      <c r="E33" s="66"/>
      <c r="F33" s="63"/>
      <c r="G33" s="66"/>
      <c r="H33" s="66"/>
      <c r="I33" s="66"/>
      <c r="J33" s="66"/>
      <c r="K33" s="63"/>
      <c r="L33" s="66"/>
      <c r="M33" s="66"/>
      <c r="N33" s="66"/>
      <c r="Q33" s="114">
        <v>261</v>
      </c>
    </row>
    <row r="34" spans="1:19">
      <c r="A34" s="66"/>
      <c r="B34" s="66"/>
      <c r="C34" s="63"/>
      <c r="D34" s="66"/>
      <c r="E34" s="66"/>
      <c r="F34" s="66"/>
      <c r="G34" s="66"/>
      <c r="H34" s="66"/>
      <c r="I34" s="66"/>
      <c r="J34" s="66"/>
      <c r="K34" s="63"/>
      <c r="L34" s="66"/>
      <c r="M34" s="66"/>
      <c r="N34" s="66"/>
      <c r="Q34" s="114">
        <v>25000</v>
      </c>
    </row>
    <row r="35" spans="1:19">
      <c r="A35" s="66"/>
      <c r="B35" s="66"/>
      <c r="C35" s="63"/>
      <c r="D35" s="66"/>
      <c r="E35" s="66"/>
      <c r="F35" s="66"/>
      <c r="G35" s="66"/>
      <c r="H35" s="66"/>
      <c r="I35" s="66"/>
      <c r="J35" s="66"/>
      <c r="K35" s="63"/>
      <c r="L35" s="66"/>
      <c r="M35" s="66"/>
      <c r="N35" s="66"/>
    </row>
    <row r="36" spans="1:19">
      <c r="A36" s="66"/>
      <c r="B36" s="66"/>
      <c r="C36" s="63"/>
      <c r="D36" s="66"/>
      <c r="E36" s="66"/>
      <c r="F36" s="66"/>
      <c r="G36" s="66"/>
      <c r="H36" s="66"/>
      <c r="I36" s="66"/>
      <c r="J36" s="66"/>
      <c r="K36" s="63"/>
      <c r="L36" s="66"/>
      <c r="M36" s="66"/>
      <c r="N36" s="66"/>
    </row>
    <row r="37" spans="1:19">
      <c r="A37" s="66"/>
      <c r="B37" s="66"/>
      <c r="C37" s="63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19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3"/>
      <c r="L38" s="66"/>
      <c r="M38" s="66"/>
      <c r="N38" s="66"/>
      <c r="O38" s="115">
        <f>SUM(O21:O37)</f>
        <v>24700</v>
      </c>
      <c r="P38" s="115">
        <f t="shared" ref="P38:R38" si="4">SUM(P21:P37)</f>
        <v>0</v>
      </c>
      <c r="Q38" s="115">
        <f t="shared" si="4"/>
        <v>300200</v>
      </c>
      <c r="R38" s="115">
        <f t="shared" si="4"/>
        <v>4000</v>
      </c>
      <c r="S38" s="115">
        <f>SUM(O38:R38)</f>
        <v>328900</v>
      </c>
    </row>
    <row r="39" spans="1:19">
      <c r="A39" s="66"/>
      <c r="B39" s="66"/>
      <c r="C39" s="63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</row>
    <row r="40" spans="1:19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3"/>
      <c r="L40" s="66"/>
      <c r="M40" s="66"/>
      <c r="N40" s="66"/>
    </row>
    <row r="41" spans="1:19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3"/>
      <c r="L41" s="66"/>
      <c r="M41" s="66"/>
      <c r="N41" s="66"/>
    </row>
    <row r="42" spans="1:19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3"/>
      <c r="L42" s="66"/>
      <c r="M42" s="66"/>
      <c r="N42" s="66"/>
    </row>
    <row r="43" spans="1:19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</row>
    <row r="44" spans="1:19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3"/>
      <c r="L44" s="66"/>
      <c r="M44" s="66"/>
      <c r="N44" s="66"/>
    </row>
    <row r="45" spans="1:19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</row>
  </sheetData>
  <phoneticPr fontId="1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tabSelected="1" view="pageBreakPreview" topLeftCell="A40" zoomScale="115" zoomScaleNormal="85" zoomScaleSheetLayoutView="115" zoomScalePageLayoutView="70" workbookViewId="0">
      <selection activeCell="B37" sqref="B37:B43"/>
    </sheetView>
  </sheetViews>
  <sheetFormatPr defaultRowHeight="15"/>
  <cols>
    <col min="1" max="1" width="5.140625" customWidth="1"/>
    <col min="2" max="2" width="22.42578125" customWidth="1"/>
    <col min="3" max="3" width="9.7109375" hidden="1" customWidth="1"/>
    <col min="4" max="4" width="8" hidden="1" customWidth="1"/>
    <col min="5" max="5" width="17.42578125" customWidth="1"/>
    <col min="6" max="6" width="11.140625" customWidth="1"/>
    <col min="7" max="7" width="10.42578125" customWidth="1"/>
    <col min="8" max="8" width="8.42578125" customWidth="1"/>
    <col min="9" max="9" width="14.42578125" bestFit="1" customWidth="1"/>
    <col min="10" max="10" width="7.42578125" customWidth="1"/>
    <col min="11" max="11" width="11.85546875" bestFit="1" customWidth="1"/>
    <col min="12" max="12" width="8.7109375" customWidth="1"/>
    <col min="13" max="13" width="9.85546875" customWidth="1"/>
    <col min="14" max="14" width="11.28515625" customWidth="1"/>
    <col min="15" max="15" width="22.5703125" customWidth="1"/>
    <col min="22" max="22" width="13.140625" bestFit="1" customWidth="1"/>
  </cols>
  <sheetData>
    <row r="1" spans="1:15" ht="15" customHeight="1">
      <c r="B1" s="1"/>
      <c r="F1" s="2" t="s">
        <v>20</v>
      </c>
      <c r="G1" s="4"/>
      <c r="H1" s="4"/>
      <c r="I1" s="4"/>
    </row>
    <row r="2" spans="1:15" ht="15" customHeight="1">
      <c r="B2" s="1"/>
      <c r="F2" s="5" t="s">
        <v>21</v>
      </c>
      <c r="G2" s="4"/>
      <c r="H2" s="4"/>
      <c r="I2" s="4"/>
    </row>
    <row r="3" spans="1:15" ht="18" customHeight="1">
      <c r="B3" s="1"/>
      <c r="C3" s="122" t="s">
        <v>60</v>
      </c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5" ht="7.5" customHeight="1">
      <c r="B4" s="1"/>
      <c r="E4" s="2"/>
      <c r="G4" s="4"/>
      <c r="H4" s="4"/>
      <c r="I4" s="4"/>
    </row>
    <row r="5" spans="1:15" ht="14.25" customHeight="1">
      <c r="B5" s="3"/>
      <c r="C5" s="3"/>
      <c r="D5" s="3"/>
      <c r="F5" s="27" t="s">
        <v>74</v>
      </c>
      <c r="G5" s="4"/>
      <c r="H5" s="4"/>
      <c r="I5" s="4"/>
    </row>
    <row r="6" spans="1:15" ht="15" customHeight="1">
      <c r="B6" s="3"/>
      <c r="C6" s="6"/>
      <c r="D6" s="6"/>
      <c r="F6" s="7" t="s">
        <v>26</v>
      </c>
      <c r="G6" s="4"/>
      <c r="H6" s="4"/>
      <c r="I6" s="4"/>
    </row>
    <row r="7" spans="1:15" ht="15" customHeight="1">
      <c r="B7" s="3"/>
      <c r="C7" s="3"/>
      <c r="D7" s="3"/>
      <c r="E7" s="3"/>
      <c r="F7" s="3"/>
      <c r="G7" s="4"/>
      <c r="H7" s="4"/>
      <c r="I7" s="4"/>
    </row>
    <row r="8" spans="1:15" ht="15" customHeight="1">
      <c r="B8" s="8" t="s">
        <v>42</v>
      </c>
      <c r="C8" s="3"/>
      <c r="D8" s="3"/>
      <c r="E8" s="9"/>
      <c r="F8" s="9"/>
      <c r="G8" s="9"/>
      <c r="H8" s="9"/>
      <c r="I8" s="9"/>
      <c r="J8" s="10"/>
    </row>
    <row r="9" spans="1:15" ht="15" customHeight="1">
      <c r="B9" s="8" t="s">
        <v>79</v>
      </c>
      <c r="C9" s="11"/>
      <c r="D9" s="11"/>
      <c r="E9" s="12"/>
      <c r="F9" s="12"/>
      <c r="G9" s="12"/>
      <c r="H9" s="12"/>
      <c r="I9" s="12"/>
      <c r="J9" s="13"/>
    </row>
    <row r="10" spans="1:15" ht="15" customHeight="1">
      <c r="B10" s="8"/>
      <c r="C10" s="11"/>
      <c r="D10" s="11"/>
      <c r="E10" s="12"/>
      <c r="F10" s="12"/>
      <c r="G10" s="12"/>
      <c r="H10" s="12"/>
      <c r="I10" s="12"/>
      <c r="J10" s="13"/>
    </row>
    <row r="11" spans="1:15" ht="15" customHeight="1">
      <c r="B11" s="8" t="s">
        <v>22</v>
      </c>
      <c r="C11" s="11"/>
      <c r="D11" s="11"/>
      <c r="E11" s="11"/>
      <c r="F11" s="11"/>
      <c r="G11" s="3"/>
      <c r="H11" s="3"/>
      <c r="I11" s="3"/>
      <c r="J11" s="14"/>
    </row>
    <row r="12" spans="1:15" ht="15" customHeight="1">
      <c r="B12" s="8"/>
      <c r="C12" s="11"/>
      <c r="D12" s="11"/>
      <c r="E12" s="11"/>
      <c r="F12" s="11"/>
      <c r="G12" s="3"/>
      <c r="H12" s="3"/>
      <c r="I12" s="3"/>
      <c r="J12" s="14"/>
    </row>
    <row r="13" spans="1:15" ht="15" customHeight="1">
      <c r="A13" s="128" t="s">
        <v>0</v>
      </c>
      <c r="B13" s="128" t="s">
        <v>1</v>
      </c>
      <c r="C13" s="128" t="s">
        <v>2</v>
      </c>
      <c r="D13" s="128"/>
      <c r="E13" s="128" t="s">
        <v>3</v>
      </c>
      <c r="F13" s="128" t="s">
        <v>61</v>
      </c>
      <c r="G13" s="127" t="s">
        <v>62</v>
      </c>
      <c r="H13" s="127"/>
      <c r="I13" s="127" t="s">
        <v>63</v>
      </c>
      <c r="J13" s="127"/>
      <c r="K13" s="127" t="s">
        <v>64</v>
      </c>
      <c r="L13" s="127"/>
      <c r="M13" s="127" t="s">
        <v>65</v>
      </c>
      <c r="N13" s="127"/>
      <c r="O13" s="135" t="s">
        <v>4</v>
      </c>
    </row>
    <row r="14" spans="1:15" ht="39" customHeight="1">
      <c r="A14" s="128"/>
      <c r="B14" s="128"/>
      <c r="C14" s="128"/>
      <c r="D14" s="128"/>
      <c r="E14" s="128"/>
      <c r="F14" s="128"/>
      <c r="G14" s="127"/>
      <c r="H14" s="127"/>
      <c r="I14" s="127"/>
      <c r="J14" s="127"/>
      <c r="K14" s="127"/>
      <c r="L14" s="127"/>
      <c r="M14" s="127"/>
      <c r="N14" s="127"/>
      <c r="O14" s="135"/>
    </row>
    <row r="15" spans="1:15" ht="35.25" customHeight="1">
      <c r="A15" s="128"/>
      <c r="B15" s="128"/>
      <c r="C15" s="15" t="s">
        <v>5</v>
      </c>
      <c r="D15" s="15" t="s">
        <v>6</v>
      </c>
      <c r="E15" s="128"/>
      <c r="F15" s="128"/>
      <c r="G15" s="15" t="s">
        <v>7</v>
      </c>
      <c r="H15" s="15" t="s">
        <v>8</v>
      </c>
      <c r="I15" s="15" t="s">
        <v>7</v>
      </c>
      <c r="J15" s="15" t="s">
        <v>8</v>
      </c>
      <c r="K15" s="15" t="s">
        <v>7</v>
      </c>
      <c r="L15" s="15" t="s">
        <v>8</v>
      </c>
      <c r="M15" s="15" t="s">
        <v>7</v>
      </c>
      <c r="N15" s="15" t="s">
        <v>8</v>
      </c>
      <c r="O15" s="135"/>
    </row>
    <row r="16" spans="1:15" ht="25.5" customHeight="1">
      <c r="A16" s="123" t="s">
        <v>44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6"/>
    </row>
    <row r="17" spans="1:15" ht="39.75" customHeight="1">
      <c r="A17" s="123" t="s">
        <v>43</v>
      </c>
      <c r="B17" s="124"/>
      <c r="C17" s="124"/>
      <c r="D17" s="124"/>
      <c r="E17" s="124"/>
      <c r="F17" s="125"/>
      <c r="G17" s="125"/>
      <c r="H17" s="125"/>
      <c r="I17" s="125"/>
      <c r="J17" s="125"/>
      <c r="K17" s="125"/>
      <c r="L17" s="125"/>
      <c r="M17" s="125"/>
      <c r="N17" s="125"/>
      <c r="O17" s="126"/>
    </row>
    <row r="18" spans="1:15" ht="27" customHeight="1">
      <c r="A18" s="123" t="s">
        <v>45</v>
      </c>
      <c r="B18" s="124"/>
      <c r="C18" s="124"/>
      <c r="D18" s="124"/>
      <c r="E18" s="124"/>
      <c r="F18" s="125"/>
      <c r="G18" s="125"/>
      <c r="H18" s="125"/>
      <c r="I18" s="125"/>
      <c r="J18" s="125"/>
      <c r="K18" s="125"/>
      <c r="L18" s="125"/>
      <c r="M18" s="125"/>
      <c r="N18" s="125"/>
      <c r="O18" s="126"/>
    </row>
    <row r="19" spans="1:15" s="47" customFormat="1" ht="22.5" customHeight="1">
      <c r="A19" s="123" t="s">
        <v>46</v>
      </c>
      <c r="B19" s="124"/>
      <c r="C19" s="124"/>
      <c r="D19" s="124"/>
      <c r="E19" s="124"/>
      <c r="F19" s="125"/>
      <c r="G19" s="125"/>
      <c r="H19" s="125"/>
      <c r="I19" s="125"/>
      <c r="J19" s="125"/>
      <c r="K19" s="125"/>
      <c r="L19" s="125"/>
      <c r="M19" s="125"/>
      <c r="N19" s="125"/>
      <c r="O19" s="126"/>
    </row>
    <row r="20" spans="1:15">
      <c r="A20" s="129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1"/>
    </row>
    <row r="21" spans="1:15" ht="18" customHeight="1">
      <c r="A21" s="139" t="s">
        <v>52</v>
      </c>
      <c r="B21" s="117" t="s">
        <v>66</v>
      </c>
      <c r="C21" s="119" t="s">
        <v>25</v>
      </c>
      <c r="D21" s="119" t="s">
        <v>24</v>
      </c>
      <c r="E21" s="16" t="s">
        <v>9</v>
      </c>
      <c r="F21" s="70">
        <v>84.748000000000005</v>
      </c>
      <c r="G21" s="70">
        <f>G27+G26+G25+G24+G23</f>
        <v>17.748000000000001</v>
      </c>
      <c r="H21" s="54">
        <f>SUM(H23:H27)</f>
        <v>20.942087128899797</v>
      </c>
      <c r="I21" s="59">
        <v>35.747999999999998</v>
      </c>
      <c r="J21" s="54">
        <f>SUM(J23:J27)</f>
        <v>42</v>
      </c>
      <c r="K21" s="59">
        <f>SUM(K23:K27)</f>
        <v>59.747999999999998</v>
      </c>
      <c r="L21" s="54">
        <f>K21/F21*100</f>
        <v>70.500778779440225</v>
      </c>
      <c r="M21" s="70">
        <f>K21+24.7</f>
        <v>84.447999999999993</v>
      </c>
      <c r="N21" s="68">
        <f>M21/F21*100</f>
        <v>99.646009345353264</v>
      </c>
      <c r="O21" s="136"/>
    </row>
    <row r="22" spans="1:15" ht="30" customHeight="1">
      <c r="A22" s="140"/>
      <c r="B22" s="118"/>
      <c r="C22" s="120"/>
      <c r="D22" s="120"/>
      <c r="E22" s="17" t="s">
        <v>10</v>
      </c>
      <c r="F22" s="103"/>
      <c r="G22" s="102"/>
      <c r="H22" s="102"/>
      <c r="I22" s="102"/>
      <c r="J22" s="102"/>
      <c r="K22" s="102"/>
      <c r="L22" s="102"/>
      <c r="M22" s="102"/>
      <c r="N22" s="104"/>
      <c r="O22" s="137"/>
    </row>
    <row r="23" spans="1:15" ht="40.5" customHeight="1">
      <c r="A23" s="140"/>
      <c r="B23" s="118"/>
      <c r="C23" s="120"/>
      <c r="D23" s="120"/>
      <c r="E23" s="18" t="s">
        <v>11</v>
      </c>
      <c r="F23" s="53">
        <v>0</v>
      </c>
      <c r="G23" s="68"/>
      <c r="H23" s="68"/>
      <c r="I23" s="68"/>
      <c r="J23" s="70"/>
      <c r="K23" s="68"/>
      <c r="L23" s="68"/>
      <c r="M23" s="68"/>
      <c r="N23" s="68"/>
      <c r="O23" s="137"/>
    </row>
    <row r="24" spans="1:15" ht="39.75" customHeight="1">
      <c r="A24" s="140"/>
      <c r="B24" s="118"/>
      <c r="C24" s="120"/>
      <c r="D24" s="120"/>
      <c r="E24" s="62" t="s">
        <v>12</v>
      </c>
      <c r="F24" s="70">
        <v>0</v>
      </c>
      <c r="G24" s="70"/>
      <c r="H24" s="70"/>
      <c r="I24" s="70"/>
      <c r="J24" s="68"/>
      <c r="K24" s="70"/>
      <c r="L24" s="68"/>
      <c r="M24" s="70"/>
      <c r="N24" s="68"/>
      <c r="O24" s="137"/>
    </row>
    <row r="25" spans="1:15" ht="27.75" customHeight="1">
      <c r="A25" s="140"/>
      <c r="B25" s="118"/>
      <c r="C25" s="120"/>
      <c r="D25" s="120"/>
      <c r="E25" s="19" t="s">
        <v>13</v>
      </c>
      <c r="F25" s="53">
        <v>0</v>
      </c>
      <c r="G25" s="68"/>
      <c r="H25" s="68"/>
      <c r="I25" s="68"/>
      <c r="J25" s="68"/>
      <c r="K25" s="68"/>
      <c r="L25" s="68"/>
      <c r="M25" s="68"/>
      <c r="N25" s="68"/>
      <c r="O25" s="137"/>
    </row>
    <row r="26" spans="1:15" ht="15.75">
      <c r="A26" s="140"/>
      <c r="B26" s="118"/>
      <c r="C26" s="120"/>
      <c r="D26" s="120"/>
      <c r="E26" s="61" t="s">
        <v>14</v>
      </c>
      <c r="F26" s="70">
        <v>84.748000000000005</v>
      </c>
      <c r="G26" s="59">
        <v>17.748000000000001</v>
      </c>
      <c r="H26" s="54">
        <f>G26/F26*100</f>
        <v>20.942087128899797</v>
      </c>
      <c r="I26" s="59">
        <v>35.747999999999998</v>
      </c>
      <c r="J26" s="54">
        <v>42</v>
      </c>
      <c r="K26" s="70">
        <f>I26+24</f>
        <v>59.747999999999998</v>
      </c>
      <c r="L26" s="54">
        <f>K26/F26*100</f>
        <v>70.500778779440225</v>
      </c>
      <c r="M26" s="70">
        <f>K26+24.7</f>
        <v>84.447999999999993</v>
      </c>
      <c r="N26" s="68">
        <f>M26/F26*100</f>
        <v>99.646009345353264</v>
      </c>
      <c r="O26" s="137"/>
    </row>
    <row r="27" spans="1:15" ht="25.5">
      <c r="A27" s="141"/>
      <c r="B27" s="118"/>
      <c r="C27" s="121"/>
      <c r="D27" s="121"/>
      <c r="E27" s="28" t="s">
        <v>15</v>
      </c>
      <c r="F27" s="53">
        <v>0</v>
      </c>
      <c r="G27" s="68"/>
      <c r="H27" s="68"/>
      <c r="I27" s="68"/>
      <c r="J27" s="68"/>
      <c r="K27" s="68"/>
      <c r="L27" s="68"/>
      <c r="M27" s="68"/>
      <c r="N27" s="68"/>
      <c r="O27" s="138"/>
    </row>
    <row r="28" spans="1:15" ht="36.75" customHeight="1">
      <c r="A28" s="132" t="s">
        <v>77</v>
      </c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4"/>
    </row>
    <row r="29" spans="1:15" ht="15.75">
      <c r="A29" s="139" t="s">
        <v>53</v>
      </c>
      <c r="B29" s="119" t="s">
        <v>56</v>
      </c>
      <c r="C29" s="119" t="s">
        <v>25</v>
      </c>
      <c r="D29" s="142"/>
      <c r="E29" s="16" t="s">
        <v>9</v>
      </c>
      <c r="F29" s="116">
        <v>246.45500000000001</v>
      </c>
      <c r="G29" s="59">
        <f>SUM(G31:G35)</f>
        <v>0</v>
      </c>
      <c r="H29" s="53">
        <v>0</v>
      </c>
      <c r="I29" s="59">
        <v>42</v>
      </c>
      <c r="J29" s="53">
        <v>19.158999999999999</v>
      </c>
      <c r="K29" s="59">
        <f>SUM(K31:K35)</f>
        <v>246.48264</v>
      </c>
      <c r="L29" s="54">
        <v>100</v>
      </c>
      <c r="M29" s="59">
        <f>SUM(M31:M35)</f>
        <v>246.48264</v>
      </c>
      <c r="N29" s="54">
        <v>100</v>
      </c>
      <c r="O29" s="136"/>
    </row>
    <row r="30" spans="1:15" ht="26.25" customHeight="1">
      <c r="A30" s="145"/>
      <c r="B30" s="120"/>
      <c r="C30" s="120"/>
      <c r="D30" s="143"/>
      <c r="E30" s="52" t="s">
        <v>10</v>
      </c>
      <c r="F30" s="102"/>
      <c r="G30" s="102"/>
      <c r="H30" s="102"/>
      <c r="I30" s="102"/>
      <c r="J30" s="102"/>
      <c r="K30" s="102"/>
      <c r="L30" s="102"/>
      <c r="M30" s="102"/>
      <c r="N30" s="102"/>
      <c r="O30" s="137"/>
    </row>
    <row r="31" spans="1:15" ht="23.45" customHeight="1">
      <c r="A31" s="145"/>
      <c r="B31" s="120"/>
      <c r="C31" s="120"/>
      <c r="D31" s="143"/>
      <c r="E31" s="18" t="s">
        <v>11</v>
      </c>
      <c r="F31" s="53"/>
      <c r="G31" s="68"/>
      <c r="H31" s="68"/>
      <c r="I31" s="68"/>
      <c r="J31" s="68"/>
      <c r="K31" s="68"/>
      <c r="L31" s="68"/>
      <c r="M31" s="68"/>
      <c r="N31" s="68"/>
      <c r="O31" s="137"/>
    </row>
    <row r="32" spans="1:15" ht="28.5" customHeight="1">
      <c r="A32" s="145"/>
      <c r="B32" s="120"/>
      <c r="C32" s="120"/>
      <c r="D32" s="143"/>
      <c r="E32" s="57" t="s">
        <v>12</v>
      </c>
      <c r="F32" s="70">
        <v>0</v>
      </c>
      <c r="G32" s="70"/>
      <c r="H32" s="68"/>
      <c r="I32" s="70"/>
      <c r="J32" s="68"/>
      <c r="K32" s="70"/>
      <c r="L32" s="68"/>
      <c r="M32" s="70"/>
      <c r="N32" s="68"/>
      <c r="O32" s="137"/>
    </row>
    <row r="33" spans="1:15" ht="30.75" customHeight="1">
      <c r="A33" s="145"/>
      <c r="B33" s="120"/>
      <c r="C33" s="120"/>
      <c r="D33" s="143"/>
      <c r="E33" s="19" t="s">
        <v>13</v>
      </c>
      <c r="F33" s="53">
        <v>0</v>
      </c>
      <c r="G33" s="68"/>
      <c r="H33" s="68"/>
      <c r="I33" s="68"/>
      <c r="J33" s="68"/>
      <c r="K33" s="68"/>
      <c r="L33" s="68"/>
      <c r="M33" s="68"/>
      <c r="N33" s="68"/>
      <c r="O33" s="137"/>
    </row>
    <row r="34" spans="1:15" ht="39" customHeight="1">
      <c r="A34" s="145"/>
      <c r="B34" s="120"/>
      <c r="C34" s="120"/>
      <c r="D34" s="143"/>
      <c r="E34" s="58" t="s">
        <v>14</v>
      </c>
      <c r="F34" s="187">
        <v>246.45500000000001</v>
      </c>
      <c r="G34" s="70">
        <v>0</v>
      </c>
      <c r="H34" s="69">
        <v>0</v>
      </c>
      <c r="I34" s="70">
        <v>42</v>
      </c>
      <c r="J34" s="53">
        <f>I34/F34*100</f>
        <v>17.041650605587225</v>
      </c>
      <c r="K34" s="186">
        <f>I34+48.49794+38+90+27.2376+0.7471</f>
        <v>246.48264</v>
      </c>
      <c r="L34" s="54">
        <v>100</v>
      </c>
      <c r="M34" s="186">
        <f>K34</f>
        <v>246.48264</v>
      </c>
      <c r="N34" s="54">
        <v>100</v>
      </c>
      <c r="O34" s="137"/>
    </row>
    <row r="35" spans="1:15" ht="27" customHeight="1">
      <c r="A35" s="146"/>
      <c r="B35" s="121"/>
      <c r="C35" s="121"/>
      <c r="D35" s="144"/>
      <c r="E35" s="19" t="s">
        <v>15</v>
      </c>
      <c r="F35" s="53">
        <v>0</v>
      </c>
      <c r="G35" s="68"/>
      <c r="H35" s="68"/>
      <c r="I35" s="68"/>
      <c r="J35" s="68"/>
      <c r="K35" s="68"/>
      <c r="L35" s="68"/>
      <c r="M35" s="68"/>
      <c r="N35" s="68"/>
      <c r="O35" s="138"/>
    </row>
    <row r="36" spans="1:15" ht="69.75" customHeight="1">
      <c r="A36" s="132" t="s">
        <v>68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4"/>
    </row>
    <row r="37" spans="1:15" ht="25.5">
      <c r="A37" s="139"/>
      <c r="B37" s="150" t="s">
        <v>16</v>
      </c>
      <c r="C37" s="139"/>
      <c r="D37" s="139"/>
      <c r="E37" s="22" t="s">
        <v>33</v>
      </c>
      <c r="F37" s="70">
        <f>F29+F21</f>
        <v>331.20300000000003</v>
      </c>
      <c r="G37" s="70">
        <f>G29+G21</f>
        <v>17.748000000000001</v>
      </c>
      <c r="H37" s="53">
        <f>G37/F37*100</f>
        <v>5.3586471137036806</v>
      </c>
      <c r="I37" s="71">
        <f>I29+I21</f>
        <v>77.74799999999999</v>
      </c>
      <c r="J37" s="72">
        <f>I37/F37*100</f>
        <v>23.474425050497729</v>
      </c>
      <c r="K37" s="71">
        <f>K29+K21</f>
        <v>306.23063999999999</v>
      </c>
      <c r="L37" s="54">
        <f>K37/F37*100</f>
        <v>92.460104528038684</v>
      </c>
      <c r="M37" s="71">
        <f>M39+M40+M41+M42+M43</f>
        <v>330.93063999999998</v>
      </c>
      <c r="N37" s="72">
        <f>M37/F37*100</f>
        <v>99.917766445352228</v>
      </c>
      <c r="O37" s="139"/>
    </row>
    <row r="38" spans="1:15">
      <c r="A38" s="145"/>
      <c r="B38" s="151"/>
      <c r="C38" s="145"/>
      <c r="D38" s="145"/>
      <c r="E38" s="48" t="s">
        <v>10</v>
      </c>
      <c r="F38" s="91"/>
      <c r="G38" s="87"/>
      <c r="H38" s="87"/>
      <c r="I38" s="87"/>
      <c r="J38" s="87"/>
      <c r="K38" s="87"/>
      <c r="L38" s="87"/>
      <c r="M38" s="87"/>
      <c r="N38" s="88"/>
      <c r="O38" s="145"/>
    </row>
    <row r="39" spans="1:15" ht="25.5">
      <c r="A39" s="145"/>
      <c r="B39" s="151"/>
      <c r="C39" s="145"/>
      <c r="D39" s="145"/>
      <c r="E39" s="21" t="s">
        <v>11</v>
      </c>
      <c r="F39" s="53"/>
      <c r="G39" s="59"/>
      <c r="H39" s="73"/>
      <c r="I39" s="68"/>
      <c r="J39" s="73"/>
      <c r="K39" s="68"/>
      <c r="L39" s="73"/>
      <c r="M39" s="68"/>
      <c r="N39" s="73"/>
      <c r="O39" s="145"/>
    </row>
    <row r="40" spans="1:15" ht="38.25">
      <c r="A40" s="145"/>
      <c r="B40" s="151"/>
      <c r="C40" s="145"/>
      <c r="D40" s="145"/>
      <c r="E40" s="21" t="s">
        <v>12</v>
      </c>
      <c r="F40" s="70">
        <f>F32+F24</f>
        <v>0</v>
      </c>
      <c r="G40" s="70">
        <f>G32+G24</f>
        <v>0</v>
      </c>
      <c r="H40" s="53">
        <v>0</v>
      </c>
      <c r="I40" s="59">
        <v>0</v>
      </c>
      <c r="J40" s="53">
        <v>0</v>
      </c>
      <c r="K40" s="59">
        <v>0</v>
      </c>
      <c r="L40" s="53">
        <v>0</v>
      </c>
      <c r="M40" s="59">
        <v>0</v>
      </c>
      <c r="N40" s="53">
        <v>0</v>
      </c>
      <c r="O40" s="145"/>
    </row>
    <row r="41" spans="1:15" ht="38.25">
      <c r="A41" s="145"/>
      <c r="B41" s="151"/>
      <c r="C41" s="145"/>
      <c r="D41" s="145"/>
      <c r="E41" s="21" t="s">
        <v>13</v>
      </c>
      <c r="F41" s="53"/>
      <c r="G41" s="53"/>
      <c r="H41" s="68"/>
      <c r="I41" s="68"/>
      <c r="J41" s="68"/>
      <c r="K41" s="68"/>
      <c r="L41" s="68"/>
      <c r="M41" s="68"/>
      <c r="N41" s="68"/>
      <c r="O41" s="145"/>
    </row>
    <row r="42" spans="1:15" ht="18.600000000000001" customHeight="1">
      <c r="A42" s="145"/>
      <c r="B42" s="151"/>
      <c r="C42" s="145"/>
      <c r="D42" s="145"/>
      <c r="E42" s="21" t="s">
        <v>14</v>
      </c>
      <c r="F42" s="70">
        <f>F34+F26</f>
        <v>331.20300000000003</v>
      </c>
      <c r="G42" s="70">
        <f>G34+G26</f>
        <v>17.748000000000001</v>
      </c>
      <c r="H42" s="53">
        <f>G42/F42*100</f>
        <v>5.3586471137036806</v>
      </c>
      <c r="I42" s="59">
        <f>I37</f>
        <v>77.74799999999999</v>
      </c>
      <c r="J42" s="53">
        <f>I42/F42*100</f>
        <v>23.474425050497729</v>
      </c>
      <c r="K42" s="71">
        <f>K34+K26</f>
        <v>306.23063999999999</v>
      </c>
      <c r="L42" s="54">
        <f>K42/F42*100</f>
        <v>92.460104528038684</v>
      </c>
      <c r="M42" s="71">
        <f>M34+M26</f>
        <v>330.93063999999998</v>
      </c>
      <c r="N42" s="53">
        <f>M42/F42*100</f>
        <v>99.917766445352228</v>
      </c>
      <c r="O42" s="145"/>
    </row>
    <row r="43" spans="1:15" ht="26.25" customHeight="1">
      <c r="A43" s="146"/>
      <c r="B43" s="152"/>
      <c r="C43" s="146"/>
      <c r="D43" s="146"/>
      <c r="E43" s="21" t="s">
        <v>15</v>
      </c>
      <c r="F43" s="37"/>
      <c r="G43" s="37"/>
      <c r="H43" s="46"/>
      <c r="I43" s="46"/>
      <c r="J43" s="46"/>
      <c r="K43" s="46"/>
      <c r="L43" s="46"/>
      <c r="M43" s="46"/>
      <c r="N43" s="46"/>
      <c r="O43" s="146"/>
    </row>
    <row r="44" spans="1:15" ht="18" customHeight="1">
      <c r="A44" s="36"/>
      <c r="B44" s="160" t="s">
        <v>57</v>
      </c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2"/>
    </row>
    <row r="45" spans="1:15" ht="18.75" customHeight="1">
      <c r="A45" s="36"/>
      <c r="B45" s="153" t="s">
        <v>47</v>
      </c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5"/>
    </row>
    <row r="46" spans="1:15" ht="18.75">
      <c r="A46" s="36"/>
      <c r="B46" s="156" t="s">
        <v>48</v>
      </c>
      <c r="C46" s="157"/>
      <c r="D46" s="157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9"/>
    </row>
    <row r="47" spans="1:15" ht="36" customHeight="1">
      <c r="A47" s="139" t="s">
        <v>54</v>
      </c>
      <c r="B47" s="119" t="s">
        <v>55</v>
      </c>
      <c r="C47" s="119" t="s">
        <v>25</v>
      </c>
      <c r="D47" s="119"/>
      <c r="E47" s="22" t="s">
        <v>9</v>
      </c>
      <c r="F47" s="71">
        <f>F52+F50</f>
        <v>888.94100000000003</v>
      </c>
      <c r="G47" s="71">
        <f>G49+G50+G51+G52+G53</f>
        <v>50</v>
      </c>
      <c r="H47" s="53">
        <f>G47/F47*100</f>
        <v>5.6246702537063769</v>
      </c>
      <c r="I47" s="71">
        <v>125</v>
      </c>
      <c r="J47" s="68">
        <f>J52</f>
        <v>14.06167563426594</v>
      </c>
      <c r="K47" s="71">
        <f>K49+K50+K51+K52+K53</f>
        <v>242.18431000000004</v>
      </c>
      <c r="L47" s="54">
        <f>K47/F47*100</f>
        <v>27.244137687428076</v>
      </c>
      <c r="M47" s="71">
        <f>M49+M50+M51+M52+M53</f>
        <v>542.12330999999995</v>
      </c>
      <c r="N47" s="68">
        <f>M47/F47*100</f>
        <v>60.985297111956804</v>
      </c>
      <c r="O47" s="147" t="s">
        <v>80</v>
      </c>
    </row>
    <row r="48" spans="1:15">
      <c r="A48" s="145"/>
      <c r="B48" s="120"/>
      <c r="C48" s="120"/>
      <c r="D48" s="120"/>
      <c r="E48" s="23" t="s">
        <v>10</v>
      </c>
      <c r="F48" s="92"/>
      <c r="G48" s="93"/>
      <c r="H48" s="94"/>
      <c r="I48" s="95"/>
      <c r="J48" s="94"/>
      <c r="K48" s="95"/>
      <c r="L48" s="94"/>
      <c r="M48" s="95"/>
      <c r="N48" s="96"/>
      <c r="O48" s="148"/>
    </row>
    <row r="49" spans="1:15" ht="25.5">
      <c r="A49" s="145"/>
      <c r="B49" s="120"/>
      <c r="C49" s="120"/>
      <c r="D49" s="120"/>
      <c r="E49" s="24" t="s">
        <v>11</v>
      </c>
      <c r="F49" s="76"/>
      <c r="G49" s="77"/>
      <c r="H49" s="78"/>
      <c r="I49" s="79"/>
      <c r="J49" s="78"/>
      <c r="K49" s="79"/>
      <c r="L49" s="78"/>
      <c r="M49" s="79"/>
      <c r="N49" s="78"/>
      <c r="O49" s="148"/>
    </row>
    <row r="50" spans="1:15" ht="25.5">
      <c r="A50" s="145"/>
      <c r="B50" s="120"/>
      <c r="C50" s="120"/>
      <c r="D50" s="120"/>
      <c r="E50" s="20" t="s">
        <v>12</v>
      </c>
      <c r="F50" s="70">
        <v>0</v>
      </c>
      <c r="G50" s="80">
        <v>0</v>
      </c>
      <c r="H50" s="81"/>
      <c r="I50" s="80"/>
      <c r="J50" s="81"/>
      <c r="K50" s="80"/>
      <c r="L50" s="81"/>
      <c r="M50" s="80"/>
      <c r="N50" s="81"/>
      <c r="O50" s="148"/>
    </row>
    <row r="51" spans="1:15" ht="38.25">
      <c r="A51" s="145"/>
      <c r="B51" s="120"/>
      <c r="C51" s="120"/>
      <c r="D51" s="120"/>
      <c r="E51" s="21" t="s">
        <v>13</v>
      </c>
      <c r="F51" s="53">
        <v>0</v>
      </c>
      <c r="G51" s="82"/>
      <c r="H51" s="83"/>
      <c r="I51" s="82"/>
      <c r="J51" s="83"/>
      <c r="K51" s="82"/>
      <c r="L51" s="83"/>
      <c r="M51" s="82"/>
      <c r="N51" s="83"/>
      <c r="O51" s="148"/>
    </row>
    <row r="52" spans="1:15" ht="15.75">
      <c r="A52" s="145"/>
      <c r="B52" s="120"/>
      <c r="C52" s="120"/>
      <c r="D52" s="120"/>
      <c r="E52" s="24" t="s">
        <v>14</v>
      </c>
      <c r="F52" s="84">
        <v>888.94100000000003</v>
      </c>
      <c r="G52" s="70">
        <v>50</v>
      </c>
      <c r="H52" s="53">
        <f>G52/F52*100</f>
        <v>5.6246702537063769</v>
      </c>
      <c r="I52" s="85">
        <v>125</v>
      </c>
      <c r="J52" s="68">
        <f>I52/F52*100</f>
        <v>14.06167563426594</v>
      </c>
      <c r="K52" s="70">
        <f>I52+3+14.99+32.73425+3.378+31.54103+31.54103</f>
        <v>242.18431000000004</v>
      </c>
      <c r="L52" s="54">
        <f>K52/F52*100</f>
        <v>27.244137687428076</v>
      </c>
      <c r="M52" s="70">
        <v>542.12330999999995</v>
      </c>
      <c r="N52" s="68">
        <f>M52/F52*100</f>
        <v>60.985297111956804</v>
      </c>
      <c r="O52" s="148"/>
    </row>
    <row r="53" spans="1:15" ht="25.5">
      <c r="A53" s="146"/>
      <c r="B53" s="121"/>
      <c r="C53" s="121"/>
      <c r="D53" s="121"/>
      <c r="E53" s="21" t="s">
        <v>15</v>
      </c>
      <c r="F53" s="68">
        <v>0</v>
      </c>
      <c r="G53" s="86"/>
      <c r="H53" s="75"/>
      <c r="I53" s="86"/>
      <c r="J53" s="75"/>
      <c r="K53" s="86"/>
      <c r="L53" s="75"/>
      <c r="M53" s="86"/>
      <c r="N53" s="75"/>
      <c r="O53" s="149"/>
    </row>
    <row r="54" spans="1:15" ht="82.5" customHeight="1">
      <c r="A54" s="132" t="s">
        <v>76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4"/>
    </row>
    <row r="55" spans="1:15" ht="18.75">
      <c r="A55" s="123" t="s">
        <v>49</v>
      </c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6"/>
    </row>
    <row r="56" spans="1:15" ht="21.75" customHeight="1">
      <c r="A56" s="123" t="s">
        <v>50</v>
      </c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 s="124"/>
      <c r="N56" s="124"/>
      <c r="O56" s="126"/>
    </row>
    <row r="57" spans="1:15" ht="18.75">
      <c r="A57" s="123" t="s">
        <v>51</v>
      </c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6"/>
    </row>
    <row r="58" spans="1:15" ht="42.6" customHeight="1">
      <c r="A58" s="139" t="s">
        <v>23</v>
      </c>
      <c r="B58" s="117" t="s">
        <v>58</v>
      </c>
      <c r="C58" s="119" t="s">
        <v>25</v>
      </c>
      <c r="D58" s="142"/>
      <c r="E58" s="25" t="s">
        <v>9</v>
      </c>
      <c r="F58" s="71">
        <f>F60+F61+F62+F63+F64</f>
        <v>4</v>
      </c>
      <c r="G58" s="71">
        <f>G60+G61+G62+G63+G64</f>
        <v>0</v>
      </c>
      <c r="H58" s="54">
        <v>0</v>
      </c>
      <c r="I58" s="71">
        <f>I60+I61+I62+I63+I64</f>
        <v>0</v>
      </c>
      <c r="J58" s="54">
        <v>0</v>
      </c>
      <c r="K58" s="71">
        <f>K60+K61+K62+K63+K64</f>
        <v>0</v>
      </c>
      <c r="L58" s="54">
        <v>0</v>
      </c>
      <c r="M58" s="71">
        <f>M60+M61+M62+M63+M64</f>
        <v>4</v>
      </c>
      <c r="N58" s="54">
        <f>M58/F58*100</f>
        <v>100</v>
      </c>
      <c r="O58" s="139"/>
    </row>
    <row r="59" spans="1:15" ht="15" customHeight="1">
      <c r="A59" s="140"/>
      <c r="B59" s="118"/>
      <c r="C59" s="120"/>
      <c r="D59" s="143"/>
      <c r="E59" s="23" t="s">
        <v>10</v>
      </c>
      <c r="F59" s="87"/>
      <c r="G59" s="87"/>
      <c r="H59" s="87"/>
      <c r="I59" s="87"/>
      <c r="J59" s="87"/>
      <c r="K59" s="87"/>
      <c r="L59" s="87"/>
      <c r="M59" s="87"/>
      <c r="N59" s="88"/>
      <c r="O59" s="145"/>
    </row>
    <row r="60" spans="1:15" ht="25.5" customHeight="1">
      <c r="A60" s="140"/>
      <c r="B60" s="118"/>
      <c r="C60" s="120"/>
      <c r="D60" s="143"/>
      <c r="E60" s="24" t="s">
        <v>11</v>
      </c>
      <c r="F60" s="53">
        <v>0</v>
      </c>
      <c r="G60" s="80"/>
      <c r="H60" s="89"/>
      <c r="I60" s="80"/>
      <c r="J60" s="89"/>
      <c r="K60" s="80"/>
      <c r="L60" s="89"/>
      <c r="M60" s="80"/>
      <c r="N60" s="89"/>
      <c r="O60" s="145"/>
    </row>
    <row r="61" spans="1:15" ht="38.25">
      <c r="A61" s="140"/>
      <c r="B61" s="118"/>
      <c r="C61" s="120"/>
      <c r="D61" s="143"/>
      <c r="E61" s="20" t="s">
        <v>12</v>
      </c>
      <c r="F61" s="70">
        <v>0</v>
      </c>
      <c r="G61" s="80"/>
      <c r="H61" s="89"/>
      <c r="I61" s="80"/>
      <c r="J61" s="89"/>
      <c r="K61" s="80"/>
      <c r="L61" s="89"/>
      <c r="M61" s="80"/>
      <c r="N61" s="89"/>
      <c r="O61" s="145"/>
    </row>
    <row r="62" spans="1:15" ht="38.25">
      <c r="A62" s="140"/>
      <c r="B62" s="118"/>
      <c r="C62" s="120"/>
      <c r="D62" s="143"/>
      <c r="E62" s="21" t="s">
        <v>13</v>
      </c>
      <c r="F62" s="53">
        <v>0</v>
      </c>
      <c r="G62" s="82"/>
      <c r="H62" s="83"/>
      <c r="I62" s="82"/>
      <c r="J62" s="83"/>
      <c r="K62" s="82"/>
      <c r="L62" s="83"/>
      <c r="M62" s="82"/>
      <c r="N62" s="83"/>
      <c r="O62" s="145"/>
    </row>
    <row r="63" spans="1:15" ht="15.75">
      <c r="A63" s="140"/>
      <c r="B63" s="118"/>
      <c r="C63" s="120"/>
      <c r="D63" s="143"/>
      <c r="E63" s="24" t="s">
        <v>14</v>
      </c>
      <c r="F63" s="59">
        <v>4</v>
      </c>
      <c r="G63" s="59">
        <v>0</v>
      </c>
      <c r="H63" s="54">
        <v>0</v>
      </c>
      <c r="I63" s="59">
        <v>0</v>
      </c>
      <c r="J63" s="54">
        <v>0</v>
      </c>
      <c r="K63" s="59">
        <v>0</v>
      </c>
      <c r="L63" s="54">
        <v>0</v>
      </c>
      <c r="M63" s="59">
        <v>4</v>
      </c>
      <c r="N63" s="54">
        <f>M63/F63*100</f>
        <v>100</v>
      </c>
      <c r="O63" s="145"/>
    </row>
    <row r="64" spans="1:15" ht="25.5">
      <c r="A64" s="141"/>
      <c r="B64" s="118"/>
      <c r="C64" s="121"/>
      <c r="D64" s="144"/>
      <c r="E64" s="21" t="s">
        <v>15</v>
      </c>
      <c r="F64" s="53">
        <v>0</v>
      </c>
      <c r="G64" s="86"/>
      <c r="H64" s="75"/>
      <c r="I64" s="86"/>
      <c r="J64" s="75"/>
      <c r="K64" s="86"/>
      <c r="L64" s="75"/>
      <c r="M64" s="86"/>
      <c r="N64" s="75"/>
      <c r="O64" s="146"/>
    </row>
    <row r="65" spans="1:15">
      <c r="A65" s="129" t="s">
        <v>78</v>
      </c>
      <c r="B65" s="130"/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1"/>
    </row>
    <row r="66" spans="1:15" ht="25.5">
      <c r="A66" s="167" t="s">
        <v>17</v>
      </c>
      <c r="B66" s="168"/>
      <c r="C66" s="168"/>
      <c r="D66" s="169"/>
      <c r="E66" s="26" t="s">
        <v>18</v>
      </c>
      <c r="F66" s="71">
        <f>F58+F47+F37</f>
        <v>1224.144</v>
      </c>
      <c r="G66" s="71">
        <f>G58+G47+G37</f>
        <v>67.748000000000005</v>
      </c>
      <c r="H66" s="90">
        <f>G66/F66*100</f>
        <v>5.5343162242350576</v>
      </c>
      <c r="I66" s="71">
        <f>I58+I47+I37</f>
        <v>202.74799999999999</v>
      </c>
      <c r="J66" s="90">
        <f>I66/F66*100</f>
        <v>16.562430563724529</v>
      </c>
      <c r="K66" s="71">
        <f>K58+K47+K37</f>
        <v>548.41495000000009</v>
      </c>
      <c r="L66" s="72">
        <f>K66/F66*100</f>
        <v>44.799872400632609</v>
      </c>
      <c r="M66" s="71">
        <f>M58+M47+M37</f>
        <v>877.05394999999999</v>
      </c>
      <c r="N66" s="90">
        <f>M66/F66*100</f>
        <v>71.646305500006534</v>
      </c>
      <c r="O66" s="163"/>
    </row>
    <row r="67" spans="1:15">
      <c r="A67" s="170"/>
      <c r="B67" s="171"/>
      <c r="C67" s="171"/>
      <c r="D67" s="172"/>
      <c r="E67" s="23" t="s">
        <v>10</v>
      </c>
      <c r="F67" s="87"/>
      <c r="G67" s="87"/>
      <c r="H67" s="88"/>
      <c r="I67" s="87"/>
      <c r="J67" s="87"/>
      <c r="K67" s="87"/>
      <c r="L67" s="87"/>
      <c r="M67" s="87"/>
      <c r="N67" s="88"/>
      <c r="O67" s="164"/>
    </row>
    <row r="68" spans="1:15" ht="25.5">
      <c r="A68" s="170"/>
      <c r="B68" s="171"/>
      <c r="C68" s="171"/>
      <c r="D68" s="172"/>
      <c r="E68" s="24" t="s">
        <v>11</v>
      </c>
      <c r="F68" s="53"/>
      <c r="G68" s="74"/>
      <c r="H68" s="78"/>
      <c r="I68" s="97"/>
      <c r="J68" s="78"/>
      <c r="K68" s="97"/>
      <c r="L68" s="78"/>
      <c r="M68" s="97"/>
      <c r="N68" s="78"/>
      <c r="O68" s="164"/>
    </row>
    <row r="69" spans="1:15" ht="38.25">
      <c r="A69" s="170"/>
      <c r="B69" s="171"/>
      <c r="C69" s="171"/>
      <c r="D69" s="172"/>
      <c r="E69" s="21" t="s">
        <v>12</v>
      </c>
      <c r="F69" s="71">
        <f>F61+F50+F40</f>
        <v>0</v>
      </c>
      <c r="G69" s="98">
        <f>G61+G50+G40</f>
        <v>0</v>
      </c>
      <c r="H69" s="99"/>
      <c r="I69" s="100"/>
      <c r="J69" s="101"/>
      <c r="K69" s="100"/>
      <c r="L69" s="101"/>
      <c r="M69" s="100"/>
      <c r="N69" s="101"/>
      <c r="O69" s="165"/>
    </row>
    <row r="70" spans="1:15" ht="38.25">
      <c r="A70" s="170"/>
      <c r="B70" s="171"/>
      <c r="C70" s="171"/>
      <c r="D70" s="172"/>
      <c r="E70" s="21" t="s">
        <v>13</v>
      </c>
      <c r="F70" s="53"/>
      <c r="G70" s="74"/>
      <c r="H70" s="75"/>
      <c r="I70" s="86"/>
      <c r="J70" s="75"/>
      <c r="K70" s="86"/>
      <c r="L70" s="75"/>
      <c r="M70" s="86"/>
      <c r="N70" s="75"/>
      <c r="O70" s="164"/>
    </row>
    <row r="71" spans="1:15" ht="15.75">
      <c r="A71" s="170"/>
      <c r="B71" s="171"/>
      <c r="C71" s="171"/>
      <c r="D71" s="172"/>
      <c r="E71" s="24" t="s">
        <v>14</v>
      </c>
      <c r="F71" s="71">
        <f>F63+F52+F42</f>
        <v>1224.144</v>
      </c>
      <c r="G71" s="71">
        <f>G63+G52+G42</f>
        <v>67.748000000000005</v>
      </c>
      <c r="H71" s="72">
        <f>G71/F71*100</f>
        <v>5.5343162242350576</v>
      </c>
      <c r="I71" s="71">
        <f>I63+I52+I42</f>
        <v>202.74799999999999</v>
      </c>
      <c r="J71" s="72">
        <f>I71/F71*100</f>
        <v>16.562430563724529</v>
      </c>
      <c r="K71" s="71">
        <f>K63+K52+K42</f>
        <v>548.41495000000009</v>
      </c>
      <c r="L71" s="72">
        <f>K71/F71*100</f>
        <v>44.799872400632609</v>
      </c>
      <c r="M71" s="71">
        <f>M63+M52+M42</f>
        <v>877.05394999999999</v>
      </c>
      <c r="N71" s="72">
        <f>M71/F71*100</f>
        <v>71.646305500006534</v>
      </c>
      <c r="O71" s="164"/>
    </row>
    <row r="72" spans="1:15" ht="25.5">
      <c r="A72" s="173"/>
      <c r="B72" s="174"/>
      <c r="C72" s="174"/>
      <c r="D72" s="175"/>
      <c r="E72" s="21" t="s">
        <v>15</v>
      </c>
      <c r="F72" s="53"/>
      <c r="G72" s="74"/>
      <c r="H72" s="75"/>
      <c r="I72" s="86"/>
      <c r="J72" s="75"/>
      <c r="K72" s="86"/>
      <c r="L72" s="75"/>
      <c r="M72" s="86"/>
      <c r="N72" s="75"/>
      <c r="O72" s="166"/>
    </row>
    <row r="73" spans="1:15" ht="25.5">
      <c r="A73" s="167" t="s">
        <v>71</v>
      </c>
      <c r="B73" s="168"/>
      <c r="C73" s="168"/>
      <c r="D73" s="169"/>
      <c r="E73" s="26" t="s">
        <v>18</v>
      </c>
      <c r="F73" s="71">
        <f>F76+F78</f>
        <v>1224.144</v>
      </c>
      <c r="G73" s="71">
        <f>G76+G78</f>
        <v>67.748000000000005</v>
      </c>
      <c r="H73" s="90">
        <f>G73/F73*100</f>
        <v>5.5343162242350576</v>
      </c>
      <c r="I73" s="71">
        <f>I76+I78</f>
        <v>202.74799999999999</v>
      </c>
      <c r="J73" s="90">
        <f>I73/F73*100</f>
        <v>16.562430563724529</v>
      </c>
      <c r="K73" s="71">
        <f>K76+K78</f>
        <v>548.41495000000009</v>
      </c>
      <c r="L73" s="72">
        <f>K73/F73*100</f>
        <v>44.799872400632609</v>
      </c>
      <c r="M73" s="71">
        <f>M76+M78</f>
        <v>877.05394999999999</v>
      </c>
      <c r="N73" s="90">
        <f>M73/F73*100</f>
        <v>71.646305500006534</v>
      </c>
      <c r="O73" s="163"/>
    </row>
    <row r="74" spans="1:15">
      <c r="A74" s="170"/>
      <c r="B74" s="171"/>
      <c r="C74" s="171"/>
      <c r="D74" s="172"/>
      <c r="E74" s="23" t="s">
        <v>10</v>
      </c>
      <c r="F74" s="87"/>
      <c r="G74" s="87"/>
      <c r="H74" s="88"/>
      <c r="I74" s="87"/>
      <c r="J74" s="87"/>
      <c r="K74" s="87"/>
      <c r="L74" s="87"/>
      <c r="M74" s="87"/>
      <c r="N74" s="88"/>
      <c r="O74" s="164"/>
    </row>
    <row r="75" spans="1:15" ht="25.5">
      <c r="A75" s="170"/>
      <c r="B75" s="171"/>
      <c r="C75" s="171"/>
      <c r="D75" s="172"/>
      <c r="E75" s="24" t="s">
        <v>11</v>
      </c>
      <c r="F75" s="53"/>
      <c r="G75" s="74"/>
      <c r="H75" s="78"/>
      <c r="I75" s="97"/>
      <c r="J75" s="78"/>
      <c r="K75" s="97"/>
      <c r="L75" s="78"/>
      <c r="M75" s="97"/>
      <c r="N75" s="78"/>
      <c r="O75" s="164"/>
    </row>
    <row r="76" spans="1:15" ht="38.25">
      <c r="A76" s="170"/>
      <c r="B76" s="171"/>
      <c r="C76" s="171"/>
      <c r="D76" s="172"/>
      <c r="E76" s="105" t="s">
        <v>12</v>
      </c>
      <c r="F76" s="71">
        <f>F69</f>
        <v>0</v>
      </c>
      <c r="G76" s="71">
        <f>G69</f>
        <v>0</v>
      </c>
      <c r="H76" s="99"/>
      <c r="I76" s="100"/>
      <c r="J76" s="101"/>
      <c r="K76" s="100"/>
      <c r="L76" s="101"/>
      <c r="M76" s="100"/>
      <c r="N76" s="101"/>
      <c r="O76" s="165"/>
    </row>
    <row r="77" spans="1:15" ht="38.25">
      <c r="A77" s="170"/>
      <c r="B77" s="171"/>
      <c r="C77" s="171"/>
      <c r="D77" s="172"/>
      <c r="E77" s="105" t="s">
        <v>13</v>
      </c>
      <c r="F77" s="53"/>
      <c r="G77" s="74"/>
      <c r="H77" s="75"/>
      <c r="I77" s="86"/>
      <c r="J77" s="75"/>
      <c r="K77" s="86"/>
      <c r="L77" s="75"/>
      <c r="M77" s="86"/>
      <c r="N77" s="75"/>
      <c r="O77" s="164"/>
    </row>
    <row r="78" spans="1:15" ht="15.75">
      <c r="A78" s="170"/>
      <c r="B78" s="171"/>
      <c r="C78" s="171"/>
      <c r="D78" s="172"/>
      <c r="E78" s="24" t="s">
        <v>14</v>
      </c>
      <c r="F78" s="71">
        <f>F71</f>
        <v>1224.144</v>
      </c>
      <c r="G78" s="71">
        <f>G71</f>
        <v>67.748000000000005</v>
      </c>
      <c r="H78" s="72">
        <f>G78/F78*100</f>
        <v>5.5343162242350576</v>
      </c>
      <c r="I78" s="71">
        <f>I71</f>
        <v>202.74799999999999</v>
      </c>
      <c r="J78" s="72">
        <f>I78/F78*100</f>
        <v>16.562430563724529</v>
      </c>
      <c r="K78" s="71">
        <f>K71</f>
        <v>548.41495000000009</v>
      </c>
      <c r="L78" s="72">
        <f>K78/F78*100</f>
        <v>44.799872400632609</v>
      </c>
      <c r="M78" s="71">
        <f>M71</f>
        <v>877.05394999999999</v>
      </c>
      <c r="N78" s="72">
        <f>M78/F78*100</f>
        <v>71.646305500006534</v>
      </c>
      <c r="O78" s="164"/>
    </row>
    <row r="79" spans="1:15" ht="25.5">
      <c r="A79" s="173"/>
      <c r="B79" s="174"/>
      <c r="C79" s="174"/>
      <c r="D79" s="175"/>
      <c r="E79" s="105" t="s">
        <v>15</v>
      </c>
      <c r="F79" s="53"/>
      <c r="G79" s="74"/>
      <c r="H79" s="75"/>
      <c r="I79" s="86"/>
      <c r="J79" s="75"/>
      <c r="K79" s="86"/>
      <c r="L79" s="75"/>
      <c r="M79" s="86"/>
      <c r="N79" s="75"/>
      <c r="O79" s="166"/>
    </row>
    <row r="80" spans="1:15" ht="17.25" customHeight="1">
      <c r="A80" s="180" t="s">
        <v>10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2"/>
    </row>
    <row r="81" spans="1:15" ht="15" customHeight="1">
      <c r="A81" s="167" t="s">
        <v>72</v>
      </c>
      <c r="B81" s="168"/>
      <c r="C81" s="168"/>
      <c r="D81" s="169"/>
      <c r="E81" s="26" t="s">
        <v>18</v>
      </c>
      <c r="F81" s="71">
        <f>F84+F86</f>
        <v>1224.144</v>
      </c>
      <c r="G81" s="71">
        <f>G84+G86</f>
        <v>67.748000000000005</v>
      </c>
      <c r="H81" s="90">
        <f>G81/F81*100</f>
        <v>5.5343162242350576</v>
      </c>
      <c r="I81" s="71">
        <f>I84+I86</f>
        <v>202.74799999999999</v>
      </c>
      <c r="J81" s="90">
        <f>I81/F81*100</f>
        <v>16.562430563724529</v>
      </c>
      <c r="K81" s="71">
        <f>K84+K86</f>
        <v>548.41495000000009</v>
      </c>
      <c r="L81" s="72">
        <f>K81/F81*100</f>
        <v>44.799872400632609</v>
      </c>
      <c r="M81" s="71">
        <f>M84+M86</f>
        <v>877.05394999999999</v>
      </c>
      <c r="N81" s="90">
        <f>M81/F81*100</f>
        <v>71.646305500006534</v>
      </c>
      <c r="O81" s="163"/>
    </row>
    <row r="82" spans="1:15">
      <c r="A82" s="170"/>
      <c r="B82" s="171"/>
      <c r="C82" s="171"/>
      <c r="D82" s="172"/>
      <c r="E82" s="23" t="s">
        <v>10</v>
      </c>
      <c r="F82" s="87"/>
      <c r="G82" s="87"/>
      <c r="H82" s="88"/>
      <c r="I82" s="87"/>
      <c r="J82" s="87"/>
      <c r="K82" s="87"/>
      <c r="L82" s="87"/>
      <c r="M82" s="87"/>
      <c r="N82" s="88"/>
      <c r="O82" s="164"/>
    </row>
    <row r="83" spans="1:15" ht="25.5">
      <c r="A83" s="170"/>
      <c r="B83" s="171"/>
      <c r="C83" s="171"/>
      <c r="D83" s="172"/>
      <c r="E83" s="24" t="s">
        <v>11</v>
      </c>
      <c r="F83" s="53"/>
      <c r="G83" s="74"/>
      <c r="H83" s="78"/>
      <c r="I83" s="97"/>
      <c r="J83" s="78"/>
      <c r="K83" s="97"/>
      <c r="L83" s="78"/>
      <c r="M83" s="97"/>
      <c r="N83" s="78"/>
      <c r="O83" s="164"/>
    </row>
    <row r="84" spans="1:15" ht="38.25">
      <c r="A84" s="170"/>
      <c r="B84" s="171"/>
      <c r="C84" s="171"/>
      <c r="D84" s="172"/>
      <c r="E84" s="105" t="s">
        <v>12</v>
      </c>
      <c r="F84" s="71">
        <f>F76</f>
        <v>0</v>
      </c>
      <c r="G84" s="71">
        <f>G76</f>
        <v>0</v>
      </c>
      <c r="H84" s="99"/>
      <c r="I84" s="71">
        <f>I76</f>
        <v>0</v>
      </c>
      <c r="J84" s="101"/>
      <c r="K84" s="71">
        <f>K76</f>
        <v>0</v>
      </c>
      <c r="L84" s="101"/>
      <c r="M84" s="71">
        <f>M76</f>
        <v>0</v>
      </c>
      <c r="N84" s="101"/>
      <c r="O84" s="165"/>
    </row>
    <row r="85" spans="1:15" ht="15.75" customHeight="1">
      <c r="A85" s="170"/>
      <c r="B85" s="171"/>
      <c r="C85" s="171"/>
      <c r="D85" s="172"/>
      <c r="E85" s="105" t="s">
        <v>13</v>
      </c>
      <c r="F85" s="53"/>
      <c r="G85" s="74"/>
      <c r="H85" s="75"/>
      <c r="I85" s="86"/>
      <c r="J85" s="75"/>
      <c r="K85" s="86"/>
      <c r="L85" s="75"/>
      <c r="M85" s="86"/>
      <c r="N85" s="75"/>
      <c r="O85" s="164"/>
    </row>
    <row r="86" spans="1:15" ht="42.75" customHeight="1">
      <c r="A86" s="170"/>
      <c r="B86" s="171"/>
      <c r="C86" s="171"/>
      <c r="D86" s="172"/>
      <c r="E86" s="24" t="s">
        <v>14</v>
      </c>
      <c r="F86" s="71">
        <f>F78</f>
        <v>1224.144</v>
      </c>
      <c r="G86" s="71">
        <f>G78</f>
        <v>67.748000000000005</v>
      </c>
      <c r="H86" s="72">
        <f>G86/F86*100</f>
        <v>5.5343162242350576</v>
      </c>
      <c r="I86" s="71">
        <f>I78</f>
        <v>202.74799999999999</v>
      </c>
      <c r="J86" s="72">
        <f>I86/F86*100</f>
        <v>16.562430563724529</v>
      </c>
      <c r="K86" s="71">
        <f>K78</f>
        <v>548.41495000000009</v>
      </c>
      <c r="L86" s="72">
        <f>K86/F86*100</f>
        <v>44.799872400632609</v>
      </c>
      <c r="M86" s="71">
        <f>M78</f>
        <v>877.05394999999999</v>
      </c>
      <c r="N86" s="72">
        <f>M86/F86*100</f>
        <v>71.646305500006534</v>
      </c>
      <c r="O86" s="164"/>
    </row>
    <row r="87" spans="1:15" ht="25.5">
      <c r="A87" s="173"/>
      <c r="B87" s="174"/>
      <c r="C87" s="174"/>
      <c r="D87" s="175"/>
      <c r="E87" s="105" t="s">
        <v>15</v>
      </c>
      <c r="F87" s="53"/>
      <c r="G87" s="74"/>
      <c r="H87" s="75"/>
      <c r="I87" s="86"/>
      <c r="J87" s="75"/>
      <c r="K87" s="86"/>
      <c r="L87" s="75"/>
      <c r="M87" s="86"/>
      <c r="N87" s="75"/>
      <c r="O87" s="166"/>
    </row>
    <row r="88" spans="1:15">
      <c r="B88" s="106"/>
      <c r="C88" s="106"/>
      <c r="D88" s="106"/>
      <c r="E88" s="106"/>
    </row>
    <row r="89" spans="1:15" ht="38.25" customHeight="1">
      <c r="B89" s="179"/>
      <c r="C89" s="179"/>
      <c r="D89" s="185"/>
      <c r="E89" s="185"/>
    </row>
    <row r="90" spans="1:15">
      <c r="B90" s="106"/>
      <c r="C90" s="106"/>
      <c r="D90" s="110"/>
      <c r="E90" s="110"/>
      <c r="M90" s="67"/>
    </row>
    <row r="91" spans="1:15" ht="30">
      <c r="B91" s="32" t="s">
        <v>19</v>
      </c>
      <c r="C91" s="33"/>
      <c r="D91" s="34"/>
      <c r="E91" s="34"/>
      <c r="F91" s="33"/>
      <c r="J91" s="67"/>
    </row>
    <row r="92" spans="1:15">
      <c r="B92" s="35"/>
      <c r="C92" s="29" t="s">
        <v>39</v>
      </c>
      <c r="D92" s="30"/>
      <c r="E92" s="30"/>
      <c r="F92" s="30"/>
    </row>
    <row r="93" spans="1:15">
      <c r="B93" s="183" t="s">
        <v>27</v>
      </c>
      <c r="C93" s="184"/>
      <c r="D93" s="184"/>
      <c r="E93" s="184"/>
      <c r="F93" s="184"/>
    </row>
    <row r="94" spans="1:15">
      <c r="B94" s="29" t="s">
        <v>28</v>
      </c>
      <c r="C94" s="29"/>
      <c r="D94" s="29"/>
      <c r="E94" s="29"/>
      <c r="F94" s="29"/>
      <c r="G94" s="39"/>
      <c r="H94" s="39"/>
      <c r="I94" s="39"/>
    </row>
    <row r="95" spans="1:15">
      <c r="B95" s="29" t="s">
        <v>35</v>
      </c>
      <c r="C95" s="40" t="s">
        <v>40</v>
      </c>
      <c r="D95" s="40"/>
      <c r="E95" s="40"/>
      <c r="F95" s="40"/>
      <c r="G95" s="41"/>
      <c r="H95" s="41"/>
      <c r="I95" s="60" t="s">
        <v>41</v>
      </c>
      <c r="J95" s="38"/>
    </row>
    <row r="96" spans="1:15">
      <c r="B96" s="31" t="s">
        <v>73</v>
      </c>
      <c r="C96" s="35"/>
      <c r="D96" s="35"/>
      <c r="E96" s="35"/>
      <c r="F96" s="35"/>
    </row>
    <row r="97" spans="2:6">
      <c r="B97" s="31"/>
      <c r="C97" s="35"/>
      <c r="D97" s="35"/>
      <c r="E97" s="35"/>
      <c r="F97" s="35"/>
    </row>
    <row r="98" spans="2:6">
      <c r="B98" s="31" t="s">
        <v>29</v>
      </c>
      <c r="C98" s="31"/>
      <c r="D98" s="33"/>
      <c r="E98" s="34"/>
      <c r="F98" s="31" t="s">
        <v>30</v>
      </c>
    </row>
    <row r="99" spans="2:6">
      <c r="B99" s="31" t="s">
        <v>31</v>
      </c>
      <c r="C99" s="31"/>
      <c r="D99" s="29" t="s">
        <v>32</v>
      </c>
      <c r="E99" s="30"/>
      <c r="F99" s="35"/>
    </row>
    <row r="101" spans="2:6" ht="15.75" thickBot="1">
      <c r="B101" s="176" t="s">
        <v>69</v>
      </c>
      <c r="C101" s="176"/>
      <c r="D101" s="108"/>
      <c r="E101" s="111"/>
    </row>
    <row r="102" spans="2:6">
      <c r="B102" s="176"/>
      <c r="C102" s="176"/>
      <c r="D102" s="177"/>
      <c r="E102" s="178"/>
      <c r="F102" s="109" t="s">
        <v>70</v>
      </c>
    </row>
    <row r="103" spans="2:6" ht="15.75" thickBot="1">
      <c r="B103" s="179"/>
      <c r="C103" s="179"/>
      <c r="D103" s="107"/>
      <c r="E103" s="106"/>
    </row>
  </sheetData>
  <mergeCells count="64">
    <mergeCell ref="B101:C102"/>
    <mergeCell ref="D102:E102"/>
    <mergeCell ref="B103:C103"/>
    <mergeCell ref="A73:D79"/>
    <mergeCell ref="O73:O79"/>
    <mergeCell ref="A80:O80"/>
    <mergeCell ref="A81:D87"/>
    <mergeCell ref="O81:O87"/>
    <mergeCell ref="B93:F93"/>
    <mergeCell ref="B89:C89"/>
    <mergeCell ref="D89:E89"/>
    <mergeCell ref="A54:O54"/>
    <mergeCell ref="A47:A53"/>
    <mergeCell ref="A56:O56"/>
    <mergeCell ref="A57:O57"/>
    <mergeCell ref="O66:O72"/>
    <mergeCell ref="A58:A64"/>
    <mergeCell ref="A55:O55"/>
    <mergeCell ref="A65:O65"/>
    <mergeCell ref="A66:D72"/>
    <mergeCell ref="C58:C64"/>
    <mergeCell ref="B58:B64"/>
    <mergeCell ref="O58:O64"/>
    <mergeCell ref="D58:D64"/>
    <mergeCell ref="A37:A43"/>
    <mergeCell ref="O47:O53"/>
    <mergeCell ref="D47:D53"/>
    <mergeCell ref="B47:B53"/>
    <mergeCell ref="C47:C53"/>
    <mergeCell ref="C37:C43"/>
    <mergeCell ref="B37:B43"/>
    <mergeCell ref="B45:O45"/>
    <mergeCell ref="D37:D43"/>
    <mergeCell ref="B46:O46"/>
    <mergeCell ref="O37:O43"/>
    <mergeCell ref="B44:O44"/>
    <mergeCell ref="A36:O36"/>
    <mergeCell ref="O13:O15"/>
    <mergeCell ref="I13:J14"/>
    <mergeCell ref="A16:O16"/>
    <mergeCell ref="B13:B15"/>
    <mergeCell ref="A17:O17"/>
    <mergeCell ref="C29:C35"/>
    <mergeCell ref="O21:O27"/>
    <mergeCell ref="A21:A27"/>
    <mergeCell ref="D29:D35"/>
    <mergeCell ref="C21:C27"/>
    <mergeCell ref="O29:O35"/>
    <mergeCell ref="A29:A35"/>
    <mergeCell ref="A18:O18"/>
    <mergeCell ref="A28:O28"/>
    <mergeCell ref="D21:D27"/>
    <mergeCell ref="B21:B27"/>
    <mergeCell ref="B29:B35"/>
    <mergeCell ref="C3:N3"/>
    <mergeCell ref="A19:O19"/>
    <mergeCell ref="M13:N14"/>
    <mergeCell ref="G13:H14"/>
    <mergeCell ref="C13:D14"/>
    <mergeCell ref="K13:L14"/>
    <mergeCell ref="E13:E15"/>
    <mergeCell ref="F13:F15"/>
    <mergeCell ref="A13:A15"/>
    <mergeCell ref="A20:O20"/>
  </mergeCells>
  <phoneticPr fontId="13" type="noConversion"/>
  <pageMargins left="1.1417322834645669" right="0.11811023622047245" top="0.35433070866141736" bottom="0.55118110236220474" header="0.15748031496062992" footer="0"/>
  <pageSetup paperSize="9" scale="70" orientation="landscape" horizontalDpi="180" verticalDpi="180" r:id="rId1"/>
  <rowBreaks count="3" manualBreakCount="3">
    <brk id="33" max="14" man="1"/>
    <brk id="55" max="14" man="1"/>
    <brk id="7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D3:P26"/>
  <sheetViews>
    <sheetView workbookViewId="0">
      <selection activeCell="G4" sqref="G4"/>
    </sheetView>
  </sheetViews>
  <sheetFormatPr defaultRowHeight="15"/>
  <cols>
    <col min="5" max="5" width="10.140625" bestFit="1" customWidth="1"/>
  </cols>
  <sheetData>
    <row r="3" spans="4:16"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4:16" ht="15.75">
      <c r="D4" s="50"/>
      <c r="E4" s="51" t="s">
        <v>34</v>
      </c>
      <c r="F4" s="50"/>
      <c r="G4" s="55">
        <v>63.228000000000002</v>
      </c>
      <c r="H4" s="50"/>
      <c r="I4" s="50"/>
      <c r="J4" s="50"/>
      <c r="K4" s="50"/>
      <c r="L4" s="50"/>
      <c r="M4" s="50"/>
      <c r="N4" s="50"/>
      <c r="O4" s="50"/>
      <c r="P4" s="49"/>
    </row>
    <row r="5" spans="4:16"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49"/>
    </row>
    <row r="6" spans="4:16">
      <c r="D6" s="50"/>
      <c r="E6" s="50">
        <v>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49"/>
    </row>
    <row r="7" spans="4:16">
      <c r="D7" s="50"/>
      <c r="E7" s="50">
        <v>0</v>
      </c>
      <c r="F7" s="50"/>
      <c r="G7" s="50"/>
      <c r="H7" s="50"/>
      <c r="I7" s="50"/>
      <c r="J7" s="50"/>
      <c r="K7" s="50"/>
      <c r="L7" s="50"/>
      <c r="M7" s="50"/>
      <c r="N7" s="50"/>
      <c r="O7" s="50"/>
      <c r="P7" s="49"/>
    </row>
    <row r="8" spans="4:16">
      <c r="D8" s="50"/>
      <c r="E8" s="50">
        <v>17169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49"/>
    </row>
    <row r="9" spans="4:16"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49"/>
    </row>
    <row r="10" spans="4:16">
      <c r="D10" s="50"/>
      <c r="E10" s="50">
        <v>5649</v>
      </c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49"/>
    </row>
    <row r="11" spans="4:16">
      <c r="D11" s="50"/>
      <c r="E11" s="50">
        <v>5649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49"/>
    </row>
    <row r="12" spans="4:16">
      <c r="D12" s="50"/>
      <c r="E12" s="50">
        <v>5649</v>
      </c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49"/>
    </row>
    <row r="13" spans="4:16"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49"/>
    </row>
    <row r="14" spans="4:16">
      <c r="D14" s="50"/>
      <c r="E14" s="50">
        <v>5649</v>
      </c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49"/>
    </row>
    <row r="15" spans="4:16">
      <c r="D15" s="50"/>
      <c r="E15" s="50">
        <v>5649</v>
      </c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49"/>
    </row>
    <row r="16" spans="4:16">
      <c r="D16" s="50"/>
      <c r="E16" s="50">
        <v>0</v>
      </c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49"/>
    </row>
    <row r="17" spans="4:16"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49"/>
    </row>
    <row r="18" spans="4:16">
      <c r="D18" s="50"/>
      <c r="E18" s="50">
        <v>5649</v>
      </c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49"/>
    </row>
    <row r="19" spans="4:16">
      <c r="D19" s="50"/>
      <c r="E19" s="50">
        <v>5649</v>
      </c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49"/>
    </row>
    <row r="20" spans="4:16">
      <c r="D20" s="50"/>
      <c r="E20" s="50">
        <v>5649</v>
      </c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49"/>
    </row>
    <row r="21" spans="4:16">
      <c r="D21" s="50"/>
      <c r="E21" s="50">
        <v>5649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49"/>
    </row>
    <row r="22" spans="4:16">
      <c r="D22" s="50"/>
      <c r="E22" s="50">
        <v>5649</v>
      </c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49"/>
    </row>
    <row r="23" spans="4:16"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49"/>
    </row>
    <row r="24" spans="4:16"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49"/>
    </row>
    <row r="25" spans="4:16"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49"/>
    </row>
    <row r="26" spans="4:16">
      <c r="D26" s="50"/>
      <c r="E26" s="50">
        <f>SUM(E6:E25)</f>
        <v>73659</v>
      </c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49"/>
    </row>
  </sheetData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деньги</vt:lpstr>
      <vt:lpstr>2  2019 Отчет об исполнении</vt:lpstr>
      <vt:lpstr>Лист1</vt:lpstr>
      <vt:lpstr>'2  2019 Отчет об исполнении'!Заголовки_для_печати</vt:lpstr>
      <vt:lpstr>'2  2019 Отчет об исполнении'!Область_печати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Tischenko</cp:lastModifiedBy>
  <cp:lastPrinted>2020-01-23T10:31:17Z</cp:lastPrinted>
  <dcterms:created xsi:type="dcterms:W3CDTF">2015-02-06T09:10:50Z</dcterms:created>
  <dcterms:modified xsi:type="dcterms:W3CDTF">2020-01-28T10:42:12Z</dcterms:modified>
</cp:coreProperties>
</file>