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1960" windowHeight="9015" tabRatio="594" activeTab="4"/>
  </bookViews>
  <sheets>
    <sheet name="МП Транспорт" sheetId="1" r:id="rId1"/>
    <sheet name="МП Трансорт_цел" sheetId="2" r:id="rId2"/>
    <sheet name="МП Информац" sheetId="3" r:id="rId3"/>
    <sheet name="МП Информац_цел" sheetId="4" r:id="rId4"/>
    <sheet name="МП ЖКК и благ" sheetId="5" r:id="rId5"/>
    <sheet name="МП ЖКК и благ_цел" sheetId="6" r:id="rId6"/>
  </sheets>
  <definedNames>
    <definedName name="BossProviderVariable?_82e37b92_8454_493a_a09e_e1f9ab66b426" hidden="1">"25_01_2006"</definedName>
    <definedName name="_xlnm.Print_Titles" localSheetId="0">'МП Транспорт'!$14:$17</definedName>
    <definedName name="_xlnm.Print_Area" localSheetId="2">'МП Информац'!$A$1:$N$83</definedName>
    <definedName name="_xlnm.Print_Area" localSheetId="1">'МП Трансорт_цел'!$A$1:$Q$20</definedName>
    <definedName name="_xlnm.Print_Area" localSheetId="0">'МП Транспорт'!$A$1:$N$125</definedName>
  </definedNames>
  <calcPr fullCalcOnLoad="1"/>
</workbook>
</file>

<file path=xl/sharedStrings.xml><?xml version="1.0" encoding="utf-8"?>
<sst xmlns="http://schemas.openxmlformats.org/spreadsheetml/2006/main" count="729" uniqueCount="136">
  <si>
    <t>Таблица 1</t>
  </si>
  <si>
    <t>тыс. рублей</t>
  </si>
  <si>
    <t>№ п/п</t>
  </si>
  <si>
    <t>Наименование структурного элемента муниципальной программы</t>
  </si>
  <si>
    <t>Источники финансирования</t>
  </si>
  <si>
    <t>Всего</t>
  </si>
  <si>
    <t>Результат реализации. Причины отклонения  фактического исполнения от запланированного</t>
  </si>
  <si>
    <t>%</t>
  </si>
  <si>
    <t>план</t>
  </si>
  <si>
    <t>факт</t>
  </si>
  <si>
    <t>Всего по муниципальной программе:</t>
  </si>
  <si>
    <t>Всего:</t>
  </si>
  <si>
    <t>федеральный бюджет</t>
  </si>
  <si>
    <t>бюджет автономного округа</t>
  </si>
  <si>
    <t>местный бюджет</t>
  </si>
  <si>
    <t>иные источники финансирования</t>
  </si>
  <si>
    <t>проектная часть</t>
  </si>
  <si>
    <t>всего:</t>
  </si>
  <si>
    <t>процессная часть</t>
  </si>
  <si>
    <t>инвестиции в объекты муниципальной собственности</t>
  </si>
  <si>
    <t>прочие расходы (кроме расходов по текущей деятельности)</t>
  </si>
  <si>
    <t>расходы по текущей деятельности ответственного исполнителя, соисполнителей муниципальной программы*</t>
  </si>
  <si>
    <t>Х</t>
  </si>
  <si>
    <t>1.1.</t>
  </si>
  <si>
    <t>1.2.</t>
  </si>
  <si>
    <t>Итого по подпрограмме 1</t>
  </si>
  <si>
    <t>2.1.</t>
  </si>
  <si>
    <t>2.2.</t>
  </si>
  <si>
    <t>Итого по подпрограмме 2</t>
  </si>
  <si>
    <t>Всего по муниципальной программе (в разрезе исполнителей, соисполнителей):</t>
  </si>
  <si>
    <t>*- расходы по текущей деятельности ответственного исполнителя, соисполнителей муниципальной программы  (заработная плата, командировочные расходы, услуги связи, расходы на содержание зданий и сооружений, коммунальные услуги, материально-техническое обеспечение, расходы на охрану зданий и сооружений,  страховые взносы на все виды обязательного страхования работников, имущества и ответственности, включая страховые взносы на обязательное пенсионное страхование, обязательное социальное страхование на случай временной нетрудоспособности и в связи с материнством, обязательное медицинское страхование, обязательное социальное страхование от несчастных случаев на производстве и профессиональных заболеваний, производимые в соответствии с законодательством Российской Федерации,  и прочие мероприятия, включенные в муниципальную  программу, относящиеся к расходам по текущей  деятельности ответственного исполнителя (соисполнителя) муниципальной программы и (или) деятельности подведомственных учреждений) указываются без разбивки по месяцам.</t>
  </si>
  <si>
    <t>Согласовано:</t>
  </si>
  <si>
    <t xml:space="preserve">Отчёт о ходе  реализации  муниципальной программы
</t>
  </si>
  <si>
    <t>бюджет Нижневартовского района</t>
  </si>
  <si>
    <t>(наименование муниципальной программы городского поселения Новоаганск)</t>
  </si>
  <si>
    <t>(отчётный период)</t>
  </si>
  <si>
    <t>Реквизиты нормативного правового акта, которым  утверждена программа:</t>
  </si>
  <si>
    <t>(в редакции (реквизиты нормативного правового акта, которым вносятся изменения в муниципальную программу))</t>
  </si>
  <si>
    <t>в  том числе</t>
  </si>
  <si>
    <t>Наименование целевых показателей</t>
  </si>
  <si>
    <t>Базовый показатель на начало реализации муниципальной программы</t>
  </si>
  <si>
    <t>Отчёт о достижении целевых показателей муниципальной программы</t>
  </si>
  <si>
    <t>«Развитие транспортной системы городского поселения Новоаганск»</t>
  </si>
  <si>
    <t>Постановление  администрации   городского поселения Новоаганск от 24.11.2021 № 420  "Об утверждении муниципальной программы «Развитие транспортной системы  городского поселения Новоаганск"</t>
  </si>
  <si>
    <t>Отдел жилищно-коммунального хозяйства и транспорта администрации гп. Новоаганск / соисполнители отсутствуют</t>
  </si>
  <si>
    <t xml:space="preserve">Ответственный исполнитель/соисполнитель: </t>
  </si>
  <si>
    <t xml:space="preserve">план на 2022 год </t>
  </si>
  <si>
    <t>на 01.04.2022 г.</t>
  </si>
  <si>
    <t>на 01.07.2022 г.</t>
  </si>
  <si>
    <t>на 01.10.2022 г.</t>
  </si>
  <si>
    <t>на 31.12.2022 г.</t>
  </si>
  <si>
    <t>Подпрограмма 1 . Автомобильные дороги</t>
  </si>
  <si>
    <t xml:space="preserve">Обеспечение комплексного содержания и ремонт автомобильных дорог общего пользования местного значения </t>
  </si>
  <si>
    <t xml:space="preserve">Обеспечение сохранности подъездных дорог Нижневартовского района </t>
  </si>
  <si>
    <t>1.3.</t>
  </si>
  <si>
    <t>Ремонт внутрипоселковых дорог</t>
  </si>
  <si>
    <t>1.4</t>
  </si>
  <si>
    <t>Обустройство дорожных устройств и обстановки  на  улично-дорожной сети поселения</t>
  </si>
  <si>
    <t>Подпрограмма 2 . Транспортное обслуживание населения поселения</t>
  </si>
  <si>
    <t xml:space="preserve">Обеспечение регулярных перевозок пассажиров и багажа автомобильным транспортом общего пользования по регулируемым тарифам </t>
  </si>
  <si>
    <t xml:space="preserve">Организация перевозок для отдельной категории населения (доставка призывников) с возмещением затрат администрации поселения </t>
  </si>
  <si>
    <t>дорожный фонд Нижневартовского района</t>
  </si>
  <si>
    <t>дорожный фонд поселения</t>
  </si>
  <si>
    <t xml:space="preserve">Ответственный исполнитель:  отдел жилищно-коммунального хозяйства и транспорта администрации городского поселения Новоаганск
</t>
  </si>
  <si>
    <t>Руководитель: Начальник отдела ЖКХиТ __________________________ (Е.О.Романова)</t>
  </si>
  <si>
    <t>Исполнитель: Начальник отдела ЖКХиТ, Е.О. Романова__________________________тел.: 8 (34668) 51-032</t>
  </si>
  <si>
    <t>Начальник отдела финансов ________________ Черных Т.Т.</t>
  </si>
  <si>
    <t>Начальник отдела экономики ________________ Мальцева Л.Г.</t>
  </si>
  <si>
    <t>за 2022 год (факт)</t>
  </si>
  <si>
    <t>Значение показателя на 2022 год (план)</t>
  </si>
  <si>
    <t>1.1</t>
  </si>
  <si>
    <t>1.2</t>
  </si>
  <si>
    <t>1.3</t>
  </si>
  <si>
    <t>2.1</t>
  </si>
  <si>
    <t xml:space="preserve">Протяженность сети автомобильных дорог общего пользования местного значения городского поселения Новоаганск, км </t>
  </si>
  <si>
    <t>Общая протяженность автомобильных дорог общего пользования местного значения городского поселения Новоаганск, не соответствующих нормативным требованиям к транспортно-эксплуатационным показателям, на 31 декабря отчетного года, км</t>
  </si>
  <si>
    <t>Доля протяженности автомобильных дорог общего пользования местного значения городского поселения Новоаганск, соответствующих нормативным требованиям к транспортно-эксплуатационным показателям, на 31 декабря отчетного года, %</t>
  </si>
  <si>
    <t>Прирост протяженности автомобильных дорог общего пользования местного значения городского поселения, соответствующих нормативным требованиям к транспортно-эксплуатационным показателям, в результате капитального ремонта и ремонта автомобильных дорог, км</t>
  </si>
  <si>
    <t xml:space="preserve">Перевезено пассажиров по маршруту регулярных перевозок на 31 декабря отчетного года, тыс.чел/год </t>
  </si>
  <si>
    <t>Исполнитель: Начальник отдела ЖКХиТ, Е.О. Романова____________________ тел.: 8 (34668) 51-032</t>
  </si>
  <si>
    <t>Примечание                                     (причины не достижения/перевыполнения показателя)</t>
  </si>
  <si>
    <t>«Информационное общество  в городском поселении Новоаганск»</t>
  </si>
  <si>
    <t>Постановление  администрации   городского поселения Новоаганск от 22.11.2021 № 409  "Об утверждении муниципальной программы «Информационное общество  в городском поселении Новоаганск"</t>
  </si>
  <si>
    <t>Основное мероприятие:</t>
  </si>
  <si>
    <t>Субсидия предоставляется  по фактически понесенным затратам организации</t>
  </si>
  <si>
    <t>Субсидия предоставляется  ежеквартально по фактически понесенным затратам организации</t>
  </si>
  <si>
    <t>Охват населения эфирным вещанием (ретрансляция),  %</t>
  </si>
  <si>
    <t>Подпрограмма 1. Обеспечение равных прав населения на получение жилищно-коммунальных услуг</t>
  </si>
  <si>
    <t xml:space="preserve">Обеспечение жилищных услуг населению, проживающему в жилых помещениях признанных непригодными для проживания,  многоквартирных домах, признанных аварийными, по тарифам не обеспечивающим возмещение издержек </t>
  </si>
  <si>
    <t>Субсидия предоставляется  ежемесячно по фактически понесенным затратам организации</t>
  </si>
  <si>
    <t>Обеспечение бесперебойной и надежной поставки коммунальных ресурсов населению,  по регулируемым тарифам на услуги теплоснабжения, водоснабжения и водоотведения</t>
  </si>
  <si>
    <t xml:space="preserve">Увеличение  эксплуатационного ресурса существующих инженерных коммуникаций поселения, выполнение работ по реконструкции, расширению, модернизации, строительству и капитальному ремонту объектов коммунального комплекса </t>
  </si>
  <si>
    <t>Реализация мероприятия во II-III квартале 2022 г.</t>
  </si>
  <si>
    <t>Реализация полномочий администрации поселения в сфере обращения с твердыми коммунальными отходами</t>
  </si>
  <si>
    <t>Реализация мероприятия во II квартале 2022 г.</t>
  </si>
  <si>
    <t>1.5</t>
  </si>
  <si>
    <t xml:space="preserve">Мероприятия по профилактической дезинфекции  мест общего пользования в многоквартирных жилых домах </t>
  </si>
  <si>
    <t>Подпрограмма 2 . Организация  бытового обслуживания в целях обеспечения населения городского поселения Новоаганск услугами бани</t>
  </si>
  <si>
    <t>Обеспечение бесперебойного функционирования социально-значимых объектов в городском поселении Новоаганск (общественная баня)</t>
  </si>
  <si>
    <t>Подпрограмма 3 . Энергосбережение и повышение энергетической эффективности на объектах муниципальной собственности</t>
  </si>
  <si>
    <t>3.1.</t>
  </si>
  <si>
    <t>3.2.</t>
  </si>
  <si>
    <t>Итого по подпрограмме 3</t>
  </si>
  <si>
    <t>Настройка и обслуживание автоматического контроля узлов учета  энергоресурсов объектов  администрации</t>
  </si>
  <si>
    <t>Реализация мероприятий по модернизации внутреннего освещения на муниципальных объектах и уличного освещения на территории поселения</t>
  </si>
  <si>
    <t>Подпрограмма 4 . Благоустройство территории городского поселения Новоаганск</t>
  </si>
  <si>
    <t>4.1.</t>
  </si>
  <si>
    <t>Создание условий для улучшения  внешнего облика городского поселения Новоаганск</t>
  </si>
  <si>
    <t>4.2.</t>
  </si>
  <si>
    <t>Создание максимально благоприятных, комфортных и безопасных условий для проживания и отдыха в городском поселении Новоаганск</t>
  </si>
  <si>
    <t>4.3.</t>
  </si>
  <si>
    <t>Осуществление деятельности по обращению с животными без владельцев, обитающими на территории городского поселения Новоаганск</t>
  </si>
  <si>
    <t>4.4.</t>
  </si>
  <si>
    <t>4.5.</t>
  </si>
  <si>
    <t xml:space="preserve">Реализация мероприятий по благоустройству поселения  в рамках проекта "Народная инициатива" </t>
  </si>
  <si>
    <t xml:space="preserve">Реализация мероприятий по благоустройству поселения  в рамках проекта "Формирование комфортной городской среды" </t>
  </si>
  <si>
    <t>Итого по подпрограмме 4</t>
  </si>
  <si>
    <t>Доля населения городского поселения Новоаганск  обеспеченного жилищно-коммунальными услугами надлежащего качества, %</t>
  </si>
  <si>
    <t>Протяженность сетей коммунальной инфраструктуры, подлежащих ремонту в текущем году, в рамках подготовки объектов к осенне-зимнему периоду, км</t>
  </si>
  <si>
    <t>Доля  существующих контейнерных площадок  для сбора твердых коммунальных отходов, подлежащих модернизации и реконструкции в соответствии с санитарно – гигиеническими требованиями, %</t>
  </si>
  <si>
    <t>Площадь мест общего пользования в многоквартирных домах, подлежащих дезинфекционной обработке, тыс. м2</t>
  </si>
  <si>
    <t>Бесперебойное функционирование социально значимых  объектов бытового обслуживания населения (бани), ед.</t>
  </si>
  <si>
    <t>3.1</t>
  </si>
  <si>
    <t>Доля оснащенности приборами учета используемых энергетических ресурсов, потребляемых объектами финансируемыми из бюджета поселения, %</t>
  </si>
  <si>
    <t>Площадь соответствующая санитарно-гигиеническим требованиям на территории городского поселения (места захоронения, зоны отдыха и памятники, территории подлежащие дезинсекции, покосу, сан.очистке), га</t>
  </si>
  <si>
    <t>Доля непригодного для проживания и аварийного жилищного фонда в общем объеме жилищного фонда городского поселения Новоаганск, %</t>
  </si>
  <si>
    <t>Количество проектов, реализованных в рамках проекта "Народная инициатива", ед.</t>
  </si>
  <si>
    <t>4.4</t>
  </si>
  <si>
    <t>Количество благоустроенных дворовых и общественных территорий, ед.</t>
  </si>
  <si>
    <t>Доля проведенных мероприятий по заявкам граждан и учреждений по отлову безнадзорных животных, %</t>
  </si>
  <si>
    <t>«Жилищно-коммунальный комплекс и городская среда в городском поселении Новоаганск»</t>
  </si>
  <si>
    <t>(в редакции постановления от 21.04.2022 № 100)</t>
  </si>
  <si>
    <t>(в редакции постановления от 18.04.2022 № 96)</t>
  </si>
  <si>
    <r>
      <t>на «</t>
    </r>
    <r>
      <rPr>
        <u val="single"/>
        <sz val="14"/>
        <color indexed="8"/>
        <rFont val="Times New Roman"/>
        <family val="1"/>
      </rPr>
      <t xml:space="preserve"> 01 </t>
    </r>
    <r>
      <rPr>
        <sz val="14"/>
        <color indexed="8"/>
        <rFont val="Times New Roman"/>
        <family val="1"/>
      </rPr>
      <t>» июля</t>
    </r>
    <r>
      <rPr>
        <u val="single"/>
        <sz val="14"/>
        <color indexed="8"/>
        <rFont val="Times New Roman"/>
        <family val="1"/>
      </rPr>
      <t xml:space="preserve"> 2022 года</t>
    </r>
  </si>
  <si>
    <t>на « 01 » июля 2022 года</t>
  </si>
  <si>
    <t>Субсидии организациям в целях возмещения затрат по оказанию населению услуг эфирного вещания (ретрансляции) на территории городского поселения Новоаганск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</si>
</sst>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_-* #,##0.00_р_._-;\-* #,##0.00_р_._-;_-* &quot;-&quot;??_р_._-;_-@_-"/>
    <numFmt numFmtId="166" formatCode="_-* #,##0.0_р_._-;\-* #,##0.0_р_._-;_-* &quot;-&quot;?_р_._-;_-@_-"/>
    <numFmt numFmtId="167" formatCode="#,##0_ ;\-#,##0\ "/>
    <numFmt numFmtId="168" formatCode="#,##0.000"/>
    <numFmt numFmtId="169" formatCode="#,##0.0"/>
    <numFmt numFmtId="170" formatCode="#,##0.00_ ;\-#,##0.00\ "/>
    <numFmt numFmtId="171" formatCode="#,##0.000_ ;\-#,##0.000\ "/>
    <numFmt numFmtId="172" formatCode="#,##0.0_ ;\-#,##0.0\ "/>
    <numFmt numFmtId="173" formatCode="[$-FC19]d\ mmmm\ yyyy\ &quot;г.&quot;"/>
    <numFmt numFmtId="174" formatCode="#,##0.0000_ ;\-#,##0.0000\ 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4"/>
      <color indexed="8"/>
      <name val="Times New Roman"/>
      <family val="1"/>
    </font>
    <font>
      <u val="single"/>
      <sz val="11"/>
      <name val="Times New Roman"/>
      <family val="1"/>
    </font>
    <font>
      <u val="single"/>
      <sz val="12"/>
      <name val="Times New Roman"/>
      <family val="1"/>
    </font>
    <font>
      <u val="single"/>
      <sz val="14"/>
      <color indexed="8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4"/>
      <color indexed="10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4"/>
      <color rgb="FFFF0000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sz val="11"/>
      <color theme="1"/>
      <name val="Times New Roman"/>
      <family val="1"/>
    </font>
    <font>
      <b/>
      <sz val="11"/>
      <color rgb="FFFF0000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 style="thin"/>
      <top style="dotted"/>
      <bottom style="dotted"/>
    </border>
    <border>
      <left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/>
      <bottom style="thin"/>
    </border>
    <border>
      <left/>
      <right style="thin"/>
      <top style="thin"/>
      <bottom style="dotted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/>
    </border>
    <border>
      <left style="medium"/>
      <right/>
      <top/>
      <bottom/>
    </border>
    <border>
      <left style="medium"/>
      <right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/>
      <top/>
      <bottom/>
    </border>
    <border>
      <left style="medium"/>
      <right style="thin"/>
      <top style="thin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264">
    <xf numFmtId="0" fontId="0" fillId="0" borderId="0" xfId="0" applyFont="1" applyAlignment="1">
      <alignment/>
    </xf>
    <xf numFmtId="0" fontId="2" fillId="0" borderId="0" xfId="0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horizontal="right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164" fontId="5" fillId="0" borderId="10" xfId="0" applyNumberFormat="1" applyFont="1" applyFill="1" applyBorder="1" applyAlignment="1" applyProtection="1">
      <alignment horizontal="center" vertical="top" wrapText="1"/>
      <protection/>
    </xf>
    <xf numFmtId="10" fontId="5" fillId="0" borderId="11" xfId="0" applyNumberFormat="1" applyFont="1" applyFill="1" applyBorder="1" applyAlignment="1" applyProtection="1">
      <alignment horizontal="center" vertical="top" wrapText="1"/>
      <protection/>
    </xf>
    <xf numFmtId="1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57" fillId="0" borderId="14" xfId="0" applyFont="1" applyBorder="1" applyAlignment="1">
      <alignment vertical="top" wrapText="1"/>
    </xf>
    <xf numFmtId="166" fontId="5" fillId="0" borderId="10" xfId="62" applyNumberFormat="1" applyFont="1" applyFill="1" applyBorder="1" applyAlignment="1" applyProtection="1">
      <alignment horizontal="right" vertical="top" wrapText="1"/>
      <protection/>
    </xf>
    <xf numFmtId="166" fontId="5" fillId="0" borderId="15" xfId="62" applyNumberFormat="1" applyFont="1" applyFill="1" applyBorder="1" applyAlignment="1" applyProtection="1">
      <alignment horizontal="right" vertical="top" wrapText="1"/>
      <protection/>
    </xf>
    <xf numFmtId="0" fontId="57" fillId="0" borderId="10" xfId="0" applyFont="1" applyBorder="1" applyAlignment="1">
      <alignment vertical="top" wrapText="1"/>
    </xf>
    <xf numFmtId="10" fontId="5" fillId="0" borderId="16" xfId="62" applyNumberFormat="1" applyFont="1" applyFill="1" applyBorder="1" applyAlignment="1" applyProtection="1">
      <alignment horizontal="right" vertical="top" wrapText="1"/>
      <protection/>
    </xf>
    <xf numFmtId="166" fontId="5" fillId="0" borderId="17" xfId="62" applyNumberFormat="1" applyFont="1" applyFill="1" applyBorder="1" applyAlignment="1" applyProtection="1">
      <alignment horizontal="right" vertical="top" wrapText="1"/>
      <protection/>
    </xf>
    <xf numFmtId="0" fontId="9" fillId="0" borderId="14" xfId="0" applyFont="1" applyFill="1" applyBorder="1" applyAlignment="1" applyProtection="1">
      <alignment horizontal="left" vertical="top" wrapText="1"/>
      <protection/>
    </xf>
    <xf numFmtId="10" fontId="9" fillId="0" borderId="15" xfId="62" applyNumberFormat="1" applyFont="1" applyFill="1" applyBorder="1" applyAlignment="1" applyProtection="1">
      <alignment horizontal="right" vertical="top" wrapText="1"/>
      <protection/>
    </xf>
    <xf numFmtId="166" fontId="9" fillId="0" borderId="11" xfId="62" applyNumberFormat="1" applyFont="1" applyFill="1" applyBorder="1" applyAlignment="1" applyProtection="1">
      <alignment horizontal="right" vertical="top" wrapText="1"/>
      <protection/>
    </xf>
    <xf numFmtId="0" fontId="5" fillId="0" borderId="18" xfId="0" applyFont="1" applyFill="1" applyBorder="1" applyAlignment="1" applyProtection="1">
      <alignment horizontal="center" vertical="top"/>
      <protection/>
    </xf>
    <xf numFmtId="0" fontId="57" fillId="0" borderId="14" xfId="0" applyFont="1" applyFill="1" applyBorder="1" applyAlignment="1">
      <alignment vertical="top" wrapText="1"/>
    </xf>
    <xf numFmtId="0" fontId="57" fillId="0" borderId="10" xfId="0" applyFont="1" applyFill="1" applyBorder="1" applyAlignment="1">
      <alignment vertical="top" wrapText="1"/>
    </xf>
    <xf numFmtId="0" fontId="57" fillId="0" borderId="18" xfId="0" applyFont="1" applyFill="1" applyBorder="1" applyAlignment="1">
      <alignment wrapText="1"/>
    </xf>
    <xf numFmtId="166" fontId="10" fillId="0" borderId="19" xfId="62" applyNumberFormat="1" applyFont="1" applyFill="1" applyBorder="1" applyAlignment="1" applyProtection="1">
      <alignment horizontal="right" vertical="top" wrapText="1"/>
      <protection/>
    </xf>
    <xf numFmtId="0" fontId="57" fillId="0" borderId="20" xfId="0" applyFont="1" applyFill="1" applyBorder="1" applyAlignment="1">
      <alignment wrapText="1"/>
    </xf>
    <xf numFmtId="10" fontId="5" fillId="0" borderId="15" xfId="62" applyNumberFormat="1" applyFont="1" applyFill="1" applyBorder="1" applyAlignment="1" applyProtection="1">
      <alignment horizontal="right" vertical="top" wrapText="1"/>
      <protection/>
    </xf>
    <xf numFmtId="0" fontId="2" fillId="0" borderId="2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9" fillId="0" borderId="21" xfId="0" applyFont="1" applyFill="1" applyBorder="1" applyAlignment="1" applyProtection="1">
      <alignment horizontal="left" vertical="center" wrapText="1"/>
      <protection/>
    </xf>
    <xf numFmtId="0" fontId="57" fillId="0" borderId="20" xfId="0" applyFont="1" applyBorder="1" applyAlignment="1">
      <alignment wrapText="1"/>
    </xf>
    <xf numFmtId="0" fontId="9" fillId="0" borderId="10" xfId="0" applyFont="1" applyFill="1" applyBorder="1" applyAlignment="1" applyProtection="1">
      <alignment horizontal="left" vertical="center" wrapText="1"/>
      <protection/>
    </xf>
    <xf numFmtId="164" fontId="9" fillId="0" borderId="18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Font="1" applyFill="1" applyBorder="1" applyAlignment="1" applyProtection="1">
      <alignment horizontal="justify" vertical="top"/>
      <protection/>
    </xf>
    <xf numFmtId="164" fontId="2" fillId="0" borderId="0" xfId="0" applyNumberFormat="1" applyFont="1" applyFill="1" applyBorder="1" applyAlignment="1" applyProtection="1">
      <alignment horizontal="justify" vertical="top" wrapText="1"/>
      <protection/>
    </xf>
    <xf numFmtId="0" fontId="58" fillId="0" borderId="0" xfId="0" applyFont="1" applyFill="1" applyBorder="1" applyAlignment="1" applyProtection="1">
      <alignment horizontal="justify" vertical="top" wrapText="1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164" fontId="3" fillId="0" borderId="0" xfId="0" applyNumberFormat="1" applyFont="1" applyFill="1" applyBorder="1" applyAlignment="1" applyProtection="1">
      <alignment horizontal="left"/>
      <protection/>
    </xf>
    <xf numFmtId="0" fontId="3" fillId="0" borderId="0" xfId="0" applyFont="1" applyFill="1" applyAlignment="1" applyProtection="1">
      <alignment horizontal="right"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2" fillId="0" borderId="0" xfId="0" applyNumberFormat="1" applyFont="1" applyFill="1" applyBorder="1" applyAlignment="1" applyProtection="1">
      <alignment vertical="center" wrapText="1"/>
      <protection/>
    </xf>
    <xf numFmtId="0" fontId="57" fillId="0" borderId="21" xfId="0" applyFont="1" applyBorder="1" applyAlignment="1">
      <alignment vertical="top" wrapText="1"/>
    </xf>
    <xf numFmtId="0" fontId="59" fillId="0" borderId="0" xfId="0" applyFont="1" applyFill="1" applyBorder="1" applyAlignment="1" applyProtection="1">
      <alignment horizontal="center" vertical="top"/>
      <protection/>
    </xf>
    <xf numFmtId="0" fontId="59" fillId="0" borderId="0" xfId="0" applyFont="1" applyFill="1" applyBorder="1" applyAlignment="1" applyProtection="1">
      <alignment vertical="top"/>
      <protection/>
    </xf>
    <xf numFmtId="0" fontId="58" fillId="0" borderId="0" xfId="0" applyFont="1" applyAlignment="1">
      <alignment horizontal="center" vertical="center"/>
    </xf>
    <xf numFmtId="0" fontId="2" fillId="0" borderId="22" xfId="0" applyFont="1" applyFill="1" applyBorder="1" applyAlignment="1" applyProtection="1">
      <alignment vertical="top"/>
      <protection/>
    </xf>
    <xf numFmtId="0" fontId="58" fillId="0" borderId="0" xfId="0" applyFont="1" applyAlignment="1">
      <alignment vertical="center"/>
    </xf>
    <xf numFmtId="0" fontId="2" fillId="0" borderId="0" xfId="0" applyFont="1" applyFill="1" applyBorder="1" applyAlignment="1" applyProtection="1">
      <alignment vertical="top"/>
      <protection/>
    </xf>
    <xf numFmtId="0" fontId="2" fillId="0" borderId="0" xfId="0" applyFont="1" applyFill="1" applyBorder="1" applyAlignment="1" applyProtection="1">
      <alignment horizontal="right" vertical="center"/>
      <protection/>
    </xf>
    <xf numFmtId="0" fontId="58" fillId="0" borderId="0" xfId="0" applyFont="1" applyBorder="1" applyAlignment="1">
      <alignment horizontal="center" vertical="center"/>
    </xf>
    <xf numFmtId="0" fontId="57" fillId="0" borderId="10" xfId="0" applyFont="1" applyBorder="1" applyAlignment="1">
      <alignment wrapText="1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 applyProtection="1">
      <alignment horizontal="center" vertical="top" wrapText="1"/>
      <protection/>
    </xf>
    <xf numFmtId="167" fontId="5" fillId="0" borderId="10" xfId="62" applyNumberFormat="1" applyFont="1" applyBorder="1" applyAlignment="1">
      <alignment horizontal="center" vertical="top" wrapText="1"/>
    </xf>
    <xf numFmtId="164" fontId="5" fillId="0" borderId="0" xfId="0" applyNumberFormat="1" applyFont="1" applyFill="1" applyBorder="1" applyAlignment="1">
      <alignment horizontal="justify" vertical="top" wrapText="1"/>
    </xf>
    <xf numFmtId="0" fontId="57" fillId="0" borderId="0" xfId="0" applyFont="1" applyBorder="1" applyAlignment="1">
      <alignment horizontal="justify" vertical="top" wrapText="1"/>
    </xf>
    <xf numFmtId="0" fontId="5" fillId="0" borderId="0" xfId="0" applyFont="1" applyFill="1" applyBorder="1" applyAlignment="1">
      <alignment horizontal="justify" vertical="top"/>
    </xf>
    <xf numFmtId="0" fontId="57" fillId="0" borderId="0" xfId="0" applyFont="1" applyBorder="1" applyAlignment="1">
      <alignment horizontal="left" vertical="top"/>
    </xf>
    <xf numFmtId="0" fontId="5" fillId="0" borderId="0" xfId="0" applyFont="1" applyFill="1" applyBorder="1" applyAlignment="1" applyProtection="1">
      <alignment horizontal="left"/>
      <protection/>
    </xf>
    <xf numFmtId="164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Font="1" applyFill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right" vertical="center"/>
      <protection/>
    </xf>
    <xf numFmtId="164" fontId="5" fillId="0" borderId="0" xfId="62" applyNumberFormat="1" applyFont="1" applyFill="1" applyBorder="1" applyAlignment="1" applyProtection="1">
      <alignment vertical="center" wrapText="1"/>
      <protection/>
    </xf>
    <xf numFmtId="0" fontId="9" fillId="0" borderId="0" xfId="0" applyFont="1" applyAlignment="1">
      <alignment vertical="top" wrapText="1"/>
    </xf>
    <xf numFmtId="0" fontId="57" fillId="0" borderId="0" xfId="0" applyFont="1" applyBorder="1" applyAlignment="1">
      <alignment horizontal="justify" vertical="center" wrapText="1"/>
    </xf>
    <xf numFmtId="0" fontId="57" fillId="0" borderId="0" xfId="0" applyFont="1" applyBorder="1" applyAlignment="1">
      <alignment vertical="top" wrapText="1"/>
    </xf>
    <xf numFmtId="0" fontId="57" fillId="0" borderId="0" xfId="0" applyFont="1" applyAlignment="1">
      <alignment vertical="top" wrapText="1"/>
    </xf>
    <xf numFmtId="0" fontId="60" fillId="0" borderId="0" xfId="0" applyFont="1" applyAlignment="1">
      <alignment vertical="top"/>
    </xf>
    <xf numFmtId="0" fontId="60" fillId="0" borderId="0" xfId="0" applyFont="1" applyBorder="1" applyAlignment="1">
      <alignment vertical="top"/>
    </xf>
    <xf numFmtId="0" fontId="57" fillId="0" borderId="0" xfId="0" applyFont="1" applyBorder="1" applyAlignment="1">
      <alignment horizontal="center" vertical="top"/>
    </xf>
    <xf numFmtId="0" fontId="57" fillId="0" borderId="23" xfId="0" applyFont="1" applyBorder="1" applyAlignment="1">
      <alignment wrapText="1"/>
    </xf>
    <xf numFmtId="0" fontId="57" fillId="0" borderId="18" xfId="0" applyFont="1" applyBorder="1" applyAlignment="1">
      <alignment vertical="top" wrapText="1"/>
    </xf>
    <xf numFmtId="2" fontId="5" fillId="0" borderId="14" xfId="62" applyNumberFormat="1" applyFont="1" applyFill="1" applyBorder="1" applyAlignment="1" applyProtection="1">
      <alignment horizontal="center" vertical="center" wrapText="1"/>
      <protection/>
    </xf>
    <xf numFmtId="4" fontId="5" fillId="0" borderId="14" xfId="62" applyNumberFormat="1" applyFont="1" applyFill="1" applyBorder="1" applyAlignment="1" applyProtection="1">
      <alignment horizontal="center" vertical="center" wrapText="1"/>
      <protection/>
    </xf>
    <xf numFmtId="4" fontId="9" fillId="0" borderId="21" xfId="62" applyNumberFormat="1" applyFont="1" applyFill="1" applyBorder="1" applyAlignment="1" applyProtection="1">
      <alignment horizontal="center" vertical="center" wrapText="1"/>
      <protection/>
    </xf>
    <xf numFmtId="4" fontId="9" fillId="0" borderId="24" xfId="62" applyNumberFormat="1" applyFont="1" applyFill="1" applyBorder="1" applyAlignment="1" applyProtection="1">
      <alignment horizontal="center" vertical="center" wrapText="1"/>
      <protection/>
    </xf>
    <xf numFmtId="4" fontId="9" fillId="0" borderId="10" xfId="62" applyNumberFormat="1" applyFont="1" applyFill="1" applyBorder="1" applyAlignment="1" applyProtection="1">
      <alignment horizontal="center" vertical="center" wrapText="1"/>
      <protection/>
    </xf>
    <xf numFmtId="4" fontId="9" fillId="0" borderId="25" xfId="62" applyNumberFormat="1" applyFont="1" applyFill="1" applyBorder="1" applyAlignment="1" applyProtection="1">
      <alignment horizontal="center" vertical="center" wrapText="1"/>
      <protection/>
    </xf>
    <xf numFmtId="4" fontId="5" fillId="0" borderId="10" xfId="62" applyNumberFormat="1" applyFont="1" applyFill="1" applyBorder="1" applyAlignment="1" applyProtection="1">
      <alignment horizontal="center" vertical="center" wrapText="1"/>
      <protection/>
    </xf>
    <xf numFmtId="4" fontId="5" fillId="0" borderId="15" xfId="62" applyNumberFormat="1" applyFont="1" applyFill="1" applyBorder="1" applyAlignment="1" applyProtection="1">
      <alignment horizontal="center" vertical="center" wrapText="1"/>
      <protection/>
    </xf>
    <xf numFmtId="4" fontId="5" fillId="0" borderId="20" xfId="62" applyNumberFormat="1" applyFont="1" applyFill="1" applyBorder="1" applyAlignment="1" applyProtection="1">
      <alignment horizontal="center" vertical="center" wrapText="1"/>
      <protection/>
    </xf>
    <xf numFmtId="4" fontId="5" fillId="0" borderId="26" xfId="62" applyNumberFormat="1" applyFont="1" applyFill="1" applyBorder="1" applyAlignment="1" applyProtection="1">
      <alignment horizontal="center" vertical="center" wrapText="1"/>
      <protection/>
    </xf>
    <xf numFmtId="4" fontId="5" fillId="0" borderId="27" xfId="62" applyNumberFormat="1" applyFont="1" applyFill="1" applyBorder="1" applyAlignment="1" applyProtection="1">
      <alignment horizontal="center" vertical="center" wrapText="1"/>
      <protection/>
    </xf>
    <xf numFmtId="4" fontId="5" fillId="0" borderId="28" xfId="62" applyNumberFormat="1" applyFont="1" applyFill="1" applyBorder="1" applyAlignment="1" applyProtection="1">
      <alignment horizontal="center" vertical="center" wrapText="1"/>
      <protection/>
    </xf>
    <xf numFmtId="4" fontId="5" fillId="0" borderId="16" xfId="62" applyNumberFormat="1" applyFont="1" applyFill="1" applyBorder="1" applyAlignment="1" applyProtection="1">
      <alignment horizontal="center" vertical="center" wrapText="1"/>
      <protection/>
    </xf>
    <xf numFmtId="4" fontId="5" fillId="0" borderId="23" xfId="62" applyNumberFormat="1" applyFont="1" applyFill="1" applyBorder="1" applyAlignment="1" applyProtection="1">
      <alignment horizontal="center" vertical="center" wrapText="1"/>
      <protection/>
    </xf>
    <xf numFmtId="2" fontId="5" fillId="0" borderId="26" xfId="62" applyNumberFormat="1" applyFont="1" applyFill="1" applyBorder="1" applyAlignment="1" applyProtection="1">
      <alignment horizontal="center" vertical="center" wrapText="1"/>
      <protection/>
    </xf>
    <xf numFmtId="2" fontId="5" fillId="0" borderId="27" xfId="62" applyNumberFormat="1" applyFont="1" applyFill="1" applyBorder="1" applyAlignment="1" applyProtection="1">
      <alignment horizontal="center" vertical="center" wrapText="1"/>
      <protection/>
    </xf>
    <xf numFmtId="2" fontId="5" fillId="0" borderId="28" xfId="62" applyNumberFormat="1" applyFont="1" applyFill="1" applyBorder="1" applyAlignment="1" applyProtection="1">
      <alignment horizontal="center" vertical="center" wrapText="1"/>
      <protection/>
    </xf>
    <xf numFmtId="2" fontId="5" fillId="0" borderId="16" xfId="62" applyNumberFormat="1" applyFont="1" applyFill="1" applyBorder="1" applyAlignment="1" applyProtection="1">
      <alignment horizontal="center" vertical="center" wrapText="1"/>
      <protection/>
    </xf>
    <xf numFmtId="2" fontId="5" fillId="0" borderId="23" xfId="62" applyNumberFormat="1" applyFont="1" applyFill="1" applyBorder="1" applyAlignment="1" applyProtection="1">
      <alignment horizontal="center" vertical="center" wrapText="1"/>
      <protection/>
    </xf>
    <xf numFmtId="3" fontId="5" fillId="0" borderId="16" xfId="62" applyNumberFormat="1" applyFont="1" applyFill="1" applyBorder="1" applyAlignment="1" applyProtection="1">
      <alignment horizontal="center" vertical="center" wrapText="1"/>
      <protection/>
    </xf>
    <xf numFmtId="166" fontId="9" fillId="0" borderId="10" xfId="62" applyNumberFormat="1" applyFont="1" applyFill="1" applyBorder="1" applyAlignment="1" applyProtection="1">
      <alignment horizontal="center" vertical="center" wrapText="1"/>
      <protection/>
    </xf>
    <xf numFmtId="2" fontId="9" fillId="0" borderId="10" xfId="62" applyNumberFormat="1" applyFont="1" applyFill="1" applyBorder="1" applyAlignment="1" applyProtection="1">
      <alignment horizontal="center" vertical="center" wrapText="1"/>
      <protection/>
    </xf>
    <xf numFmtId="2" fontId="9" fillId="0" borderId="15" xfId="62" applyNumberFormat="1" applyFont="1" applyFill="1" applyBorder="1" applyAlignment="1" applyProtection="1">
      <alignment horizontal="center" vertical="center" wrapText="1"/>
      <protection/>
    </xf>
    <xf numFmtId="2" fontId="9" fillId="0" borderId="20" xfId="62" applyNumberFormat="1" applyFont="1" applyFill="1" applyBorder="1" applyAlignment="1" applyProtection="1">
      <alignment horizontal="center" vertical="center" wrapText="1"/>
      <protection/>
    </xf>
    <xf numFmtId="2" fontId="5" fillId="0" borderId="21" xfId="62" applyNumberFormat="1" applyFont="1" applyFill="1" applyBorder="1" applyAlignment="1" applyProtection="1">
      <alignment horizontal="center" vertical="center" wrapText="1"/>
      <protection/>
    </xf>
    <xf numFmtId="2" fontId="5" fillId="0" borderId="24" xfId="62" applyNumberFormat="1" applyFont="1" applyFill="1" applyBorder="1" applyAlignment="1" applyProtection="1">
      <alignment horizontal="center" vertical="center" wrapText="1"/>
      <protection/>
    </xf>
    <xf numFmtId="2" fontId="5" fillId="0" borderId="25" xfId="62" applyNumberFormat="1" applyFont="1" applyFill="1" applyBorder="1" applyAlignment="1" applyProtection="1">
      <alignment horizontal="center" vertical="center" wrapText="1"/>
      <protection/>
    </xf>
    <xf numFmtId="170" fontId="9" fillId="0" borderId="10" xfId="62" applyNumberFormat="1" applyFont="1" applyFill="1" applyBorder="1" applyAlignment="1" applyProtection="1">
      <alignment horizontal="center" vertical="center" wrapText="1"/>
      <protection/>
    </xf>
    <xf numFmtId="170" fontId="9" fillId="0" borderId="20" xfId="62" applyNumberFormat="1" applyFont="1" applyFill="1" applyBorder="1" applyAlignment="1" applyProtection="1">
      <alignment horizontal="center" vertical="center" wrapText="1"/>
      <protection/>
    </xf>
    <xf numFmtId="170" fontId="5" fillId="0" borderId="10" xfId="62" applyNumberFormat="1" applyFont="1" applyFill="1" applyBorder="1" applyAlignment="1" applyProtection="1">
      <alignment horizontal="center" vertical="center" wrapText="1"/>
      <protection/>
    </xf>
    <xf numFmtId="170" fontId="5" fillId="0" borderId="15" xfId="62" applyNumberFormat="1" applyFont="1" applyFill="1" applyBorder="1" applyAlignment="1" applyProtection="1">
      <alignment horizontal="center" vertical="center" wrapText="1"/>
      <protection/>
    </xf>
    <xf numFmtId="170" fontId="5" fillId="0" borderId="20" xfId="62" applyNumberFormat="1" applyFont="1" applyFill="1" applyBorder="1" applyAlignment="1" applyProtection="1">
      <alignment horizontal="center" vertical="center" wrapText="1"/>
      <protection/>
    </xf>
    <xf numFmtId="170" fontId="5" fillId="0" borderId="26" xfId="62" applyNumberFormat="1" applyFont="1" applyFill="1" applyBorder="1" applyAlignment="1" applyProtection="1">
      <alignment horizontal="center" vertical="center" wrapText="1"/>
      <protection/>
    </xf>
    <xf numFmtId="170" fontId="5" fillId="0" borderId="27" xfId="62" applyNumberFormat="1" applyFont="1" applyFill="1" applyBorder="1" applyAlignment="1" applyProtection="1">
      <alignment horizontal="center" vertical="center" wrapText="1"/>
      <protection/>
    </xf>
    <xf numFmtId="170" fontId="5" fillId="0" borderId="28" xfId="62" applyNumberFormat="1" applyFont="1" applyFill="1" applyBorder="1" applyAlignment="1" applyProtection="1">
      <alignment horizontal="center" vertical="center" wrapText="1"/>
      <protection/>
    </xf>
    <xf numFmtId="170" fontId="5" fillId="0" borderId="14" xfId="62" applyNumberFormat="1" applyFont="1" applyFill="1" applyBorder="1" applyAlignment="1" applyProtection="1">
      <alignment horizontal="center" vertical="center" wrapText="1"/>
      <protection/>
    </xf>
    <xf numFmtId="170" fontId="5" fillId="0" borderId="16" xfId="62" applyNumberFormat="1" applyFont="1" applyFill="1" applyBorder="1" applyAlignment="1" applyProtection="1">
      <alignment horizontal="center" vertical="center" wrapText="1"/>
      <protection/>
    </xf>
    <xf numFmtId="170" fontId="5" fillId="0" borderId="23" xfId="62" applyNumberFormat="1" applyFont="1" applyFill="1" applyBorder="1" applyAlignment="1" applyProtection="1">
      <alignment horizontal="center" vertical="center" wrapText="1"/>
      <protection/>
    </xf>
    <xf numFmtId="167" fontId="5" fillId="0" borderId="27" xfId="62" applyNumberFormat="1" applyFont="1" applyFill="1" applyBorder="1" applyAlignment="1" applyProtection="1">
      <alignment horizontal="center" vertical="center" wrapText="1"/>
      <protection/>
    </xf>
    <xf numFmtId="167" fontId="9" fillId="0" borderId="15" xfId="62" applyNumberFormat="1" applyFont="1" applyFill="1" applyBorder="1" applyAlignment="1" applyProtection="1">
      <alignment horizontal="center" vertical="center" wrapText="1"/>
      <protection/>
    </xf>
    <xf numFmtId="170" fontId="5" fillId="0" borderId="18" xfId="62" applyNumberFormat="1" applyFont="1" applyFill="1" applyBorder="1" applyAlignment="1" applyProtection="1">
      <alignment horizontal="center" vertical="center" wrapText="1"/>
      <protection/>
    </xf>
    <xf numFmtId="4" fontId="9" fillId="0" borderId="10" xfId="62" applyNumberFormat="1" applyFont="1" applyFill="1" applyBorder="1" applyAlignment="1" applyProtection="1">
      <alignment horizontal="center" vertical="top" wrapText="1"/>
      <protection/>
    </xf>
    <xf numFmtId="4" fontId="5" fillId="0" borderId="10" xfId="62" applyNumberFormat="1" applyFont="1" applyFill="1" applyBorder="1" applyAlignment="1" applyProtection="1">
      <alignment horizontal="center" vertical="top" wrapText="1"/>
      <protection/>
    </xf>
    <xf numFmtId="4" fontId="5" fillId="0" borderId="15" xfId="62" applyNumberFormat="1" applyFont="1" applyFill="1" applyBorder="1" applyAlignment="1" applyProtection="1">
      <alignment horizontal="center" vertical="top" wrapText="1"/>
      <protection/>
    </xf>
    <xf numFmtId="4" fontId="5" fillId="0" borderId="26" xfId="62" applyNumberFormat="1" applyFont="1" applyFill="1" applyBorder="1" applyAlignment="1" applyProtection="1">
      <alignment horizontal="center" vertical="top" wrapText="1"/>
      <protection/>
    </xf>
    <xf numFmtId="4" fontId="5" fillId="0" borderId="27" xfId="62" applyNumberFormat="1" applyFont="1" applyFill="1" applyBorder="1" applyAlignment="1" applyProtection="1">
      <alignment horizontal="center" vertical="top" wrapText="1"/>
      <protection/>
    </xf>
    <xf numFmtId="4" fontId="5" fillId="0" borderId="14" xfId="62" applyNumberFormat="1" applyFont="1" applyFill="1" applyBorder="1" applyAlignment="1" applyProtection="1">
      <alignment horizontal="center" vertical="top" wrapText="1"/>
      <protection/>
    </xf>
    <xf numFmtId="4" fontId="5" fillId="0" borderId="16" xfId="62" applyNumberFormat="1" applyFont="1" applyFill="1" applyBorder="1" applyAlignment="1" applyProtection="1">
      <alignment horizontal="center" vertical="top" wrapText="1"/>
      <protection/>
    </xf>
    <xf numFmtId="3" fontId="5" fillId="0" borderId="27" xfId="62" applyNumberFormat="1" applyFont="1" applyFill="1" applyBorder="1" applyAlignment="1" applyProtection="1">
      <alignment horizontal="center" vertical="top" wrapText="1"/>
      <protection/>
    </xf>
    <xf numFmtId="0" fontId="9" fillId="0" borderId="0" xfId="0" applyFont="1" applyFill="1" applyBorder="1" applyAlignment="1" applyProtection="1">
      <alignment vertical="center"/>
      <protection/>
    </xf>
    <xf numFmtId="0" fontId="61" fillId="0" borderId="0" xfId="0" applyFont="1" applyAlignment="1">
      <alignment vertical="top"/>
    </xf>
    <xf numFmtId="0" fontId="61" fillId="0" borderId="0" xfId="0" applyFont="1" applyBorder="1" applyAlignment="1">
      <alignment vertical="top"/>
    </xf>
    <xf numFmtId="0" fontId="13" fillId="0" borderId="0" xfId="0" applyFont="1" applyFill="1" applyBorder="1" applyAlignment="1" applyProtection="1">
      <alignment vertical="top"/>
      <protection/>
    </xf>
    <xf numFmtId="0" fontId="5" fillId="0" borderId="22" xfId="0" applyFont="1" applyFill="1" applyBorder="1" applyAlignment="1" applyProtection="1">
      <alignment vertical="top"/>
      <protection/>
    </xf>
    <xf numFmtId="0" fontId="57" fillId="0" borderId="18" xfId="0" applyFont="1" applyFill="1" applyBorder="1" applyAlignment="1">
      <alignment vertical="top" wrapText="1"/>
    </xf>
    <xf numFmtId="0" fontId="57" fillId="0" borderId="0" xfId="0" applyFont="1" applyFill="1" applyBorder="1" applyAlignment="1" applyProtection="1">
      <alignment horizontal="justify" vertical="top" wrapText="1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13" fillId="0" borderId="0" xfId="0" applyFont="1" applyFill="1" applyBorder="1" applyAlignment="1" applyProtection="1">
      <alignment/>
      <protection/>
    </xf>
    <xf numFmtId="0" fontId="9" fillId="0" borderId="11" xfId="0" applyFont="1" applyFill="1" applyBorder="1" applyAlignment="1" applyProtection="1">
      <alignment horizontal="left" vertical="center" wrapText="1"/>
      <protection/>
    </xf>
    <xf numFmtId="0" fontId="57" fillId="0" borderId="11" xfId="0" applyFont="1" applyBorder="1" applyAlignment="1">
      <alignment vertical="top" wrapText="1"/>
    </xf>
    <xf numFmtId="0" fontId="57" fillId="0" borderId="29" xfId="0" applyFont="1" applyBorder="1" applyAlignment="1">
      <alignment vertical="top" wrapText="1"/>
    </xf>
    <xf numFmtId="0" fontId="57" fillId="0" borderId="12" xfId="0" applyFont="1" applyBorder="1" applyAlignment="1">
      <alignment vertical="top" wrapText="1"/>
    </xf>
    <xf numFmtId="4" fontId="5" fillId="0" borderId="11" xfId="62" applyNumberFormat="1" applyFont="1" applyFill="1" applyBorder="1" applyAlignment="1" applyProtection="1">
      <alignment horizontal="center" vertical="center" wrapText="1"/>
      <protection/>
    </xf>
    <xf numFmtId="4" fontId="5" fillId="0" borderId="12" xfId="62" applyNumberFormat="1" applyFont="1" applyFill="1" applyBorder="1" applyAlignment="1" applyProtection="1">
      <alignment horizontal="center" vertical="center" wrapText="1"/>
      <protection/>
    </xf>
    <xf numFmtId="4" fontId="9" fillId="0" borderId="15" xfId="62" applyNumberFormat="1" applyFont="1" applyFill="1" applyBorder="1" applyAlignment="1" applyProtection="1">
      <alignment horizontal="center" vertical="center" wrapText="1"/>
      <protection/>
    </xf>
    <xf numFmtId="4" fontId="9" fillId="0" borderId="11" xfId="62" applyNumberFormat="1" applyFont="1" applyFill="1" applyBorder="1" applyAlignment="1" applyProtection="1">
      <alignment horizontal="center" vertical="center" wrapText="1"/>
      <protection/>
    </xf>
    <xf numFmtId="4" fontId="10" fillId="0" borderId="11" xfId="62" applyNumberFormat="1" applyFont="1" applyFill="1" applyBorder="1" applyAlignment="1" applyProtection="1">
      <alignment horizontal="center" vertical="center" wrapText="1"/>
      <protection/>
    </xf>
    <xf numFmtId="4" fontId="5" fillId="0" borderId="17" xfId="62" applyNumberFormat="1" applyFont="1" applyFill="1" applyBorder="1" applyAlignment="1" applyProtection="1">
      <alignment horizontal="center" vertical="center" wrapText="1"/>
      <protection/>
    </xf>
    <xf numFmtId="4" fontId="5" fillId="0" borderId="30" xfId="62" applyNumberFormat="1" applyFont="1" applyFill="1" applyBorder="1" applyAlignment="1" applyProtection="1">
      <alignment horizontal="center" vertical="center" wrapText="1"/>
      <protection/>
    </xf>
    <xf numFmtId="4" fontId="10" fillId="0" borderId="19" xfId="62" applyNumberFormat="1" applyFont="1" applyFill="1" applyBorder="1" applyAlignment="1" applyProtection="1">
      <alignment horizontal="center" vertical="center" wrapText="1"/>
      <protection/>
    </xf>
    <xf numFmtId="166" fontId="9" fillId="0" borderId="15" xfId="62" applyNumberFormat="1" applyFont="1" applyFill="1" applyBorder="1" applyAlignment="1" applyProtection="1">
      <alignment horizontal="center" vertical="center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0" fontId="57" fillId="0" borderId="11" xfId="0" applyFont="1" applyFill="1" applyBorder="1" applyAlignment="1">
      <alignment vertical="top" wrapText="1"/>
    </xf>
    <xf numFmtId="0" fontId="57" fillId="0" borderId="12" xfId="0" applyFont="1" applyFill="1" applyBorder="1" applyAlignment="1">
      <alignment vertical="top" wrapText="1"/>
    </xf>
    <xf numFmtId="3" fontId="9" fillId="0" borderId="24" xfId="62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 vertical="top" wrapText="1"/>
    </xf>
    <xf numFmtId="0" fontId="13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62" fillId="0" borderId="10" xfId="0" applyFont="1" applyBorder="1" applyAlignment="1">
      <alignment vertical="top"/>
    </xf>
    <xf numFmtId="49" fontId="5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 applyProtection="1">
      <alignment horizontal="justify" vertical="top" wrapText="1"/>
      <protection locked="0"/>
    </xf>
    <xf numFmtId="172" fontId="5" fillId="0" borderId="10" xfId="62" applyNumberFormat="1" applyFont="1" applyBorder="1" applyAlignment="1">
      <alignment horizontal="center" vertical="top" wrapText="1"/>
    </xf>
    <xf numFmtId="170" fontId="5" fillId="0" borderId="10" xfId="62" applyNumberFormat="1" applyFont="1" applyBorder="1" applyAlignment="1">
      <alignment horizontal="center" vertical="top" wrapText="1"/>
    </xf>
    <xf numFmtId="0" fontId="57" fillId="0" borderId="0" xfId="0" applyFont="1" applyAlignment="1">
      <alignment horizontal="justify" vertical="center"/>
    </xf>
    <xf numFmtId="0" fontId="5" fillId="0" borderId="10" xfId="0" applyFont="1" applyBorder="1" applyAlignment="1">
      <alignment horizontal="left" vertical="top" wrapText="1"/>
    </xf>
    <xf numFmtId="0" fontId="57" fillId="0" borderId="10" xfId="0" applyFont="1" applyFill="1" applyBorder="1" applyAlignment="1">
      <alignment wrapText="1"/>
    </xf>
    <xf numFmtId="3" fontId="5" fillId="0" borderId="10" xfId="62" applyNumberFormat="1" applyFont="1" applyFill="1" applyBorder="1" applyAlignment="1" applyProtection="1">
      <alignment horizontal="center" vertical="center" wrapText="1"/>
      <protection/>
    </xf>
    <xf numFmtId="171" fontId="5" fillId="0" borderId="10" xfId="62" applyNumberFormat="1" applyFont="1" applyBorder="1" applyAlignment="1">
      <alignment horizontal="center" vertical="top" wrapText="1"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Fill="1" applyBorder="1" applyAlignment="1" applyProtection="1">
      <alignment horizontal="center" vertical="top"/>
      <protection/>
    </xf>
    <xf numFmtId="0" fontId="15" fillId="0" borderId="0" xfId="0" applyFont="1" applyFill="1" applyBorder="1" applyAlignment="1" applyProtection="1">
      <alignment vertical="center"/>
      <protection/>
    </xf>
    <xf numFmtId="4" fontId="5" fillId="0" borderId="21" xfId="62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 wrapText="1"/>
    </xf>
    <xf numFmtId="0" fontId="4" fillId="0" borderId="0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>
      <alignment horizontal="center" vertical="center"/>
    </xf>
    <xf numFmtId="0" fontId="65" fillId="0" borderId="0" xfId="0" applyFont="1" applyAlignment="1">
      <alignment horizontal="center" vertical="center"/>
    </xf>
    <xf numFmtId="164" fontId="5" fillId="0" borderId="31" xfId="0" applyNumberFormat="1" applyFont="1" applyFill="1" applyBorder="1" applyAlignment="1" applyProtection="1">
      <alignment horizontal="center" vertical="top" wrapText="1"/>
      <protection/>
    </xf>
    <xf numFmtId="164" fontId="5" fillId="0" borderId="32" xfId="0" applyNumberFormat="1" applyFont="1" applyFill="1" applyBorder="1" applyAlignment="1" applyProtection="1">
      <alignment horizontal="center" vertical="top" wrapText="1"/>
      <protection/>
    </xf>
    <xf numFmtId="164" fontId="5" fillId="0" borderId="33" xfId="0" applyNumberFormat="1" applyFont="1" applyFill="1" applyBorder="1" applyAlignment="1" applyProtection="1">
      <alignment horizontal="center" vertical="top" wrapText="1"/>
      <protection/>
    </xf>
    <xf numFmtId="0" fontId="5" fillId="0" borderId="34" xfId="0" applyFont="1" applyFill="1" applyBorder="1" applyAlignment="1" applyProtection="1">
      <alignment horizontal="center" vertical="top" wrapText="1"/>
      <protection/>
    </xf>
    <xf numFmtId="0" fontId="5" fillId="0" borderId="17" xfId="0" applyFont="1" applyFill="1" applyBorder="1" applyAlignment="1" applyProtection="1">
      <alignment horizontal="center" vertical="top" wrapText="1"/>
      <protection/>
    </xf>
    <xf numFmtId="0" fontId="5" fillId="0" borderId="35" xfId="0" applyFont="1" applyFill="1" applyBorder="1" applyAlignment="1" applyProtection="1">
      <alignment horizontal="center" vertical="top" wrapText="1"/>
      <protection/>
    </xf>
    <xf numFmtId="0" fontId="5" fillId="0" borderId="12" xfId="0" applyFont="1" applyFill="1" applyBorder="1" applyAlignment="1" applyProtection="1">
      <alignment horizontal="center" vertical="top" wrapText="1"/>
      <protection/>
    </xf>
    <xf numFmtId="0" fontId="5" fillId="0" borderId="36" xfId="0" applyFont="1" applyFill="1" applyBorder="1" applyAlignment="1" applyProtection="1">
      <alignment horizontal="center" vertical="top" wrapText="1"/>
      <protection/>
    </xf>
    <xf numFmtId="0" fontId="5" fillId="0" borderId="29" xfId="0" applyFont="1" applyFill="1" applyBorder="1" applyAlignment="1" applyProtection="1">
      <alignment horizontal="center" vertical="top" wrapText="1"/>
      <protection/>
    </xf>
    <xf numFmtId="164" fontId="9" fillId="0" borderId="35" xfId="0" applyNumberFormat="1" applyFont="1" applyFill="1" applyBorder="1" applyAlignment="1" applyProtection="1">
      <alignment horizontal="center" vertical="top" wrapText="1"/>
      <protection/>
    </xf>
    <xf numFmtId="164" fontId="9" fillId="0" borderId="0" xfId="0" applyNumberFormat="1" applyFont="1" applyFill="1" applyBorder="1" applyAlignment="1" applyProtection="1">
      <alignment horizontal="center" vertical="top" wrapText="1"/>
      <protection/>
    </xf>
    <xf numFmtId="164" fontId="9" fillId="0" borderId="36" xfId="0" applyNumberFormat="1" applyFont="1" applyFill="1" applyBorder="1" applyAlignment="1" applyProtection="1">
      <alignment horizontal="center" vertical="top" wrapText="1"/>
      <protection/>
    </xf>
    <xf numFmtId="164" fontId="9" fillId="0" borderId="25" xfId="0" applyNumberFormat="1" applyFont="1" applyFill="1" applyBorder="1" applyAlignment="1" applyProtection="1">
      <alignment horizontal="center" vertical="top" wrapText="1"/>
      <protection/>
    </xf>
    <xf numFmtId="164" fontId="5" fillId="0" borderId="15" xfId="0" applyNumberFormat="1" applyFont="1" applyFill="1" applyBorder="1" applyAlignment="1" applyProtection="1">
      <alignment horizontal="center" vertical="center" wrapText="1"/>
      <protection/>
    </xf>
    <xf numFmtId="164" fontId="5" fillId="0" borderId="11" xfId="0" applyNumberFormat="1" applyFont="1" applyFill="1" applyBorder="1" applyAlignment="1" applyProtection="1">
      <alignment horizontal="center" vertical="center" wrapText="1"/>
      <protection/>
    </xf>
    <xf numFmtId="164" fontId="5" fillId="0" borderId="37" xfId="0" applyNumberFormat="1" applyFont="1" applyFill="1" applyBorder="1" applyAlignment="1" applyProtection="1">
      <alignment horizontal="center" vertical="center" wrapText="1"/>
      <protection/>
    </xf>
    <xf numFmtId="164" fontId="5" fillId="0" borderId="38" xfId="0" applyNumberFormat="1" applyFont="1" applyFill="1" applyBorder="1" applyAlignment="1" applyProtection="1">
      <alignment horizontal="center" vertical="center" wrapText="1"/>
      <protection/>
    </xf>
    <xf numFmtId="164" fontId="5" fillId="0" borderId="39" xfId="0" applyNumberFormat="1" applyFont="1" applyFill="1" applyBorder="1" applyAlignment="1" applyProtection="1">
      <alignment horizontal="center" vertical="center" wrapText="1"/>
      <protection/>
    </xf>
    <xf numFmtId="164" fontId="5" fillId="0" borderId="40" xfId="0" applyNumberFormat="1" applyFont="1" applyFill="1" applyBorder="1" applyAlignment="1" applyProtection="1">
      <alignment horizontal="center" vertical="center" wrapText="1"/>
      <protection/>
    </xf>
    <xf numFmtId="164" fontId="5" fillId="0" borderId="18" xfId="0" applyNumberFormat="1" applyFont="1" applyFill="1" applyBorder="1" applyAlignment="1" applyProtection="1">
      <alignment horizontal="center" vertical="center" wrapText="1"/>
      <protection/>
    </xf>
    <xf numFmtId="164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wrapText="1"/>
      <protection/>
    </xf>
    <xf numFmtId="0" fontId="3" fillId="0" borderId="0" xfId="0" applyFont="1" applyFill="1" applyAlignment="1" applyProtection="1">
      <alignment vertical="center"/>
      <protection/>
    </xf>
    <xf numFmtId="0" fontId="63" fillId="0" borderId="0" xfId="0" applyFont="1" applyAlignment="1">
      <alignment/>
    </xf>
    <xf numFmtId="0" fontId="5" fillId="0" borderId="16" xfId="0" applyFont="1" applyFill="1" applyBorder="1" applyAlignment="1" applyProtection="1">
      <alignment horizontal="center" vertical="top" wrapText="1"/>
      <protection/>
    </xf>
    <xf numFmtId="0" fontId="5" fillId="0" borderId="23" xfId="0" applyFont="1" applyFill="1" applyBorder="1" applyAlignment="1" applyProtection="1">
      <alignment horizontal="center" vertical="top" wrapText="1"/>
      <protection/>
    </xf>
    <xf numFmtId="0" fontId="5" fillId="0" borderId="41" xfId="0" applyFont="1" applyFill="1" applyBorder="1" applyAlignment="1" applyProtection="1">
      <alignment horizontal="center" vertical="top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24" xfId="0" applyFont="1" applyFill="1" applyBorder="1" applyAlignment="1" applyProtection="1">
      <alignment horizontal="center" vertical="top" wrapText="1"/>
      <protection/>
    </xf>
    <xf numFmtId="0" fontId="5" fillId="0" borderId="25" xfId="0" applyFont="1" applyFill="1" applyBorder="1" applyAlignment="1" applyProtection="1">
      <alignment horizontal="center" vertical="top" wrapText="1"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164" fontId="5" fillId="0" borderId="10" xfId="0" applyNumberFormat="1" applyFont="1" applyFill="1" applyBorder="1" applyAlignment="1" applyProtection="1">
      <alignment horizontal="left" vertical="top" wrapText="1"/>
      <protection/>
    </xf>
    <xf numFmtId="49" fontId="5" fillId="0" borderId="42" xfId="0" applyNumberFormat="1" applyFont="1" applyFill="1" applyBorder="1" applyAlignment="1" applyProtection="1">
      <alignment horizontal="center" vertical="top" wrapText="1"/>
      <protection/>
    </xf>
    <xf numFmtId="49" fontId="5" fillId="0" borderId="38" xfId="0" applyNumberFormat="1" applyFont="1" applyFill="1" applyBorder="1" applyAlignment="1" applyProtection="1">
      <alignment horizontal="center" vertical="top" wrapText="1"/>
      <protection/>
    </xf>
    <xf numFmtId="164" fontId="9" fillId="0" borderId="14" xfId="0" applyNumberFormat="1" applyFont="1" applyFill="1" applyBorder="1" applyAlignment="1" applyProtection="1">
      <alignment horizontal="left" vertical="top" wrapText="1"/>
      <protection/>
    </xf>
    <xf numFmtId="164" fontId="9" fillId="0" borderId="18" xfId="0" applyNumberFormat="1" applyFont="1" applyFill="1" applyBorder="1" applyAlignment="1" applyProtection="1">
      <alignment horizontal="left" vertical="top" wrapText="1"/>
      <protection/>
    </xf>
    <xf numFmtId="164" fontId="5" fillId="0" borderId="14" xfId="0" applyNumberFormat="1" applyFont="1" applyFill="1" applyBorder="1" applyAlignment="1" applyProtection="1">
      <alignment horizontal="left" vertical="top" wrapText="1"/>
      <protection/>
    </xf>
    <xf numFmtId="164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Font="1" applyFill="1" applyBorder="1" applyAlignment="1" applyProtection="1">
      <alignment horizontal="left" vertical="top" wrapText="1"/>
      <protection/>
    </xf>
    <xf numFmtId="0" fontId="5" fillId="0" borderId="18" xfId="0" applyFont="1" applyFill="1" applyBorder="1" applyAlignment="1" applyProtection="1">
      <alignment horizontal="left" vertical="top" wrapText="1"/>
      <protection/>
    </xf>
    <xf numFmtId="164" fontId="9" fillId="0" borderId="10" xfId="0" applyNumberFormat="1" applyFont="1" applyFill="1" applyBorder="1" applyAlignment="1" applyProtection="1">
      <alignment horizontal="left" vertical="top"/>
      <protection/>
    </xf>
    <xf numFmtId="164" fontId="2" fillId="0" borderId="0" xfId="0" applyNumberFormat="1" applyFont="1" applyFill="1" applyBorder="1" applyAlignment="1" applyProtection="1">
      <alignment horizontal="justify" vertical="top" wrapText="1"/>
      <protection/>
    </xf>
    <xf numFmtId="0" fontId="63" fillId="0" borderId="0" xfId="0" applyFont="1" applyAlignment="1">
      <alignment horizontal="justify" vertical="top" wrapText="1"/>
    </xf>
    <xf numFmtId="0" fontId="5" fillId="0" borderId="14" xfId="0" applyFont="1" applyFill="1" applyBorder="1" applyAlignment="1" applyProtection="1">
      <alignment horizontal="center" vertical="top"/>
      <protection/>
    </xf>
    <xf numFmtId="0" fontId="5" fillId="0" borderId="18" xfId="0" applyFont="1" applyFill="1" applyBorder="1" applyAlignment="1" applyProtection="1">
      <alignment horizontal="center" vertical="top"/>
      <protection/>
    </xf>
    <xf numFmtId="164" fontId="5" fillId="0" borderId="42" xfId="0" applyNumberFormat="1" applyFont="1" applyFill="1" applyBorder="1" applyAlignment="1" applyProtection="1">
      <alignment horizontal="center" vertical="center" wrapText="1"/>
      <protection/>
    </xf>
    <xf numFmtId="0" fontId="9" fillId="0" borderId="43" xfId="0" applyFont="1" applyFill="1" applyBorder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center" vertical="center"/>
      <protection/>
    </xf>
    <xf numFmtId="0" fontId="9" fillId="0" borderId="44" xfId="0" applyFont="1" applyFill="1" applyBorder="1" applyAlignment="1" applyProtection="1">
      <alignment horizontal="center" vertical="center"/>
      <protection/>
    </xf>
    <xf numFmtId="0" fontId="5" fillId="0" borderId="16" xfId="0" applyFont="1" applyFill="1" applyBorder="1" applyAlignment="1" applyProtection="1">
      <alignment horizontal="left" vertical="top" wrapText="1"/>
      <protection/>
    </xf>
    <xf numFmtId="0" fontId="63" fillId="0" borderId="18" xfId="0" applyFont="1" applyBorder="1" applyAlignment="1">
      <alignment/>
    </xf>
    <xf numFmtId="0" fontId="5" fillId="0" borderId="41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 applyProtection="1">
      <alignment horizontal="center" vertical="top" wrapText="1"/>
      <protection/>
    </xf>
    <xf numFmtId="0" fontId="12" fillId="0" borderId="0" xfId="0" applyFont="1" applyAlignment="1">
      <alignment horizontal="left" vertical="top" wrapText="1"/>
    </xf>
    <xf numFmtId="0" fontId="58" fillId="0" borderId="0" xfId="0" applyFont="1" applyAlignment="1">
      <alignment horizontal="center" vertical="top"/>
    </xf>
    <xf numFmtId="0" fontId="5" fillId="0" borderId="14" xfId="0" applyFont="1" applyFill="1" applyBorder="1" applyAlignment="1" applyProtection="1">
      <alignment horizontal="center" vertical="top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5" fillId="0" borderId="46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164" fontId="5" fillId="0" borderId="14" xfId="0" applyNumberFormat="1" applyFont="1" applyFill="1" applyBorder="1" applyAlignment="1" applyProtection="1">
      <alignment horizontal="center" vertical="center" wrapText="1"/>
      <protection/>
    </xf>
    <xf numFmtId="10" fontId="5" fillId="0" borderId="14" xfId="0" applyNumberFormat="1" applyFont="1" applyFill="1" applyBorder="1" applyAlignment="1" applyProtection="1">
      <alignment horizontal="center" vertical="center" wrapText="1"/>
      <protection/>
    </xf>
    <xf numFmtId="10" fontId="5" fillId="0" borderId="21" xfId="0" applyNumberFormat="1" applyFont="1" applyFill="1" applyBorder="1" applyAlignment="1" applyProtection="1">
      <alignment horizontal="center" vertical="center" wrapText="1"/>
      <protection/>
    </xf>
    <xf numFmtId="164" fontId="5" fillId="0" borderId="20" xfId="0" applyNumberFormat="1" applyFont="1" applyFill="1" applyBorder="1" applyAlignment="1" applyProtection="1">
      <alignment horizontal="center" vertical="center" wrapText="1"/>
      <protection/>
    </xf>
    <xf numFmtId="164" fontId="5" fillId="0" borderId="31" xfId="0" applyNumberFormat="1" applyFont="1" applyFill="1" applyBorder="1" applyAlignment="1" applyProtection="1">
      <alignment horizontal="center" vertical="center" wrapText="1"/>
      <protection/>
    </xf>
    <xf numFmtId="164" fontId="5" fillId="0" borderId="33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top" wrapText="1"/>
    </xf>
    <xf numFmtId="0" fontId="5" fillId="0" borderId="0" xfId="0" applyFont="1" applyFill="1" applyBorder="1" applyAlignment="1" applyProtection="1">
      <alignment horizontal="left"/>
      <protection/>
    </xf>
    <xf numFmtId="3" fontId="5" fillId="0" borderId="10" xfId="0" applyNumberFormat="1" applyFont="1" applyBorder="1" applyAlignment="1">
      <alignment horizontal="center" vertical="top" wrapText="1"/>
    </xf>
    <xf numFmtId="0" fontId="57" fillId="0" borderId="0" xfId="0" applyFont="1" applyAlignment="1">
      <alignment horizontal="left" vertical="center"/>
    </xf>
    <xf numFmtId="0" fontId="5" fillId="0" borderId="14" xfId="0" applyFont="1" applyBorder="1" applyAlignment="1">
      <alignment horizontal="center" vertical="center" wrapText="1"/>
    </xf>
    <xf numFmtId="0" fontId="62" fillId="0" borderId="18" xfId="0" applyFont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center" vertical="top"/>
      <protection/>
    </xf>
    <xf numFmtId="0" fontId="5" fillId="0" borderId="10" xfId="0" applyFont="1" applyFill="1" applyBorder="1" applyAlignment="1" applyProtection="1">
      <alignment horizontal="left" vertical="top" wrapText="1"/>
      <protection/>
    </xf>
    <xf numFmtId="0" fontId="62" fillId="0" borderId="10" xfId="0" applyFont="1" applyBorder="1" applyAlignment="1">
      <alignment horizontal="center" vertical="center"/>
    </xf>
    <xf numFmtId="0" fontId="57" fillId="0" borderId="10" xfId="0" applyFont="1" applyBorder="1" applyAlignment="1">
      <alignment horizontal="center" vertical="top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3" xfId="52"/>
    <cellStyle name="Обычный 2" xfId="53"/>
    <cellStyle name="Обычный 2 2" xfId="54"/>
    <cellStyle name="Обычный 9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16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IG146"/>
  <sheetViews>
    <sheetView view="pageBreakPreview" zoomScale="80" zoomScaleSheetLayoutView="80" zoomScalePageLayoutView="0" workbookViewId="0" topLeftCell="A1">
      <selection activeCell="A7" sqref="A7:N7"/>
    </sheetView>
  </sheetViews>
  <sheetFormatPr defaultColWidth="9.140625" defaultRowHeight="15"/>
  <cols>
    <col min="1" max="1" width="8.00390625" style="1" customWidth="1"/>
    <col min="2" max="2" width="29.421875" style="1" customWidth="1"/>
    <col min="3" max="3" width="24.28125" style="69" customWidth="1"/>
    <col min="4" max="5" width="13.8515625" style="2" customWidth="1"/>
    <col min="6" max="13" width="12.8515625" style="1" customWidth="1"/>
    <col min="14" max="14" width="26.140625" style="3" customWidth="1"/>
    <col min="15" max="16384" width="9.140625" style="3" customWidth="1"/>
  </cols>
  <sheetData>
    <row r="1" ht="18.75">
      <c r="N1" s="4" t="s">
        <v>0</v>
      </c>
    </row>
    <row r="2" spans="1:14" s="5" customFormat="1" ht="24" customHeight="1">
      <c r="A2" s="236" t="s">
        <v>32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</row>
    <row r="3" spans="1:14" s="6" customFormat="1" ht="17.25" customHeight="1">
      <c r="A3" s="181" t="s">
        <v>42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s="6" customFormat="1" ht="17.25" customHeight="1">
      <c r="A4" s="182" t="s">
        <v>34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</row>
    <row r="5" spans="3:6" s="6" customFormat="1" ht="9" customHeight="1">
      <c r="C5" s="130"/>
      <c r="F5" s="50"/>
    </row>
    <row r="6" spans="1:14" s="7" customFormat="1" ht="19.5" customHeight="1">
      <c r="A6" s="183" t="s">
        <v>133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</row>
    <row r="7" spans="1:14" s="7" customFormat="1" ht="13.5" customHeight="1">
      <c r="A7" s="182" t="s">
        <v>35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</row>
    <row r="8" spans="1:14" s="7" customFormat="1" ht="13.5" customHeight="1">
      <c r="A8" s="49"/>
      <c r="B8" s="76"/>
      <c r="C8" s="131"/>
      <c r="D8" s="76"/>
      <c r="E8" s="76"/>
      <c r="F8" s="50"/>
      <c r="G8" s="76"/>
      <c r="H8" s="76"/>
      <c r="I8" s="76"/>
      <c r="J8" s="76"/>
      <c r="K8" s="76"/>
      <c r="L8" s="76"/>
      <c r="M8" s="76"/>
      <c r="N8" s="48"/>
    </row>
    <row r="9" spans="1:14" s="7" customFormat="1" ht="38.25" customHeight="1">
      <c r="A9" s="238" t="s">
        <v>36</v>
      </c>
      <c r="B9" s="238"/>
      <c r="C9" s="238"/>
      <c r="D9" s="237" t="s">
        <v>43</v>
      </c>
      <c r="E9" s="237"/>
      <c r="F9" s="237"/>
      <c r="G9" s="237"/>
      <c r="H9" s="237"/>
      <c r="I9" s="237"/>
      <c r="J9" s="237"/>
      <c r="K9" s="237"/>
      <c r="L9" s="237"/>
      <c r="M9" s="237"/>
      <c r="N9" s="48"/>
    </row>
    <row r="10" spans="1:14" s="7" customFormat="1" ht="13.5" customHeight="1">
      <c r="A10" s="52" t="s">
        <v>132</v>
      </c>
      <c r="B10" s="76"/>
      <c r="C10" s="131"/>
      <c r="D10" s="76"/>
      <c r="E10" s="76"/>
      <c r="F10" s="50"/>
      <c r="G10" s="76"/>
      <c r="H10" s="76"/>
      <c r="I10" s="76"/>
      <c r="J10" s="76"/>
      <c r="K10" s="76"/>
      <c r="L10" s="76"/>
      <c r="M10" s="76"/>
      <c r="N10" s="48"/>
    </row>
    <row r="11" spans="1:14" s="7" customFormat="1" ht="13.5" customHeight="1">
      <c r="A11" s="52"/>
      <c r="B11" s="77"/>
      <c r="C11" s="132"/>
      <c r="D11" s="77"/>
      <c r="E11" s="77"/>
      <c r="F11" s="55"/>
      <c r="G11" s="77"/>
      <c r="H11" s="77"/>
      <c r="I11" s="77"/>
      <c r="J11" s="77"/>
      <c r="K11" s="77"/>
      <c r="L11" s="77"/>
      <c r="M11" s="77"/>
      <c r="N11" s="48"/>
    </row>
    <row r="12" spans="1:13" ht="15.75">
      <c r="A12" s="52" t="s">
        <v>45</v>
      </c>
      <c r="B12" s="53"/>
      <c r="C12" s="133" t="s">
        <v>44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1:14" ht="16.5" thickBot="1">
      <c r="A13" s="52"/>
      <c r="B13" s="51"/>
      <c r="C13" s="134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4" t="s">
        <v>1</v>
      </c>
    </row>
    <row r="14" spans="1:14" ht="15" customHeight="1">
      <c r="A14" s="199" t="s">
        <v>2</v>
      </c>
      <c r="B14" s="202" t="s">
        <v>3</v>
      </c>
      <c r="C14" s="202" t="s">
        <v>4</v>
      </c>
      <c r="D14" s="247" t="s">
        <v>5</v>
      </c>
      <c r="E14" s="248"/>
      <c r="F14" s="184" t="s">
        <v>38</v>
      </c>
      <c r="G14" s="185"/>
      <c r="H14" s="185"/>
      <c r="I14" s="185"/>
      <c r="J14" s="185"/>
      <c r="K14" s="185"/>
      <c r="L14" s="185"/>
      <c r="M14" s="186"/>
      <c r="N14" s="240" t="s">
        <v>6</v>
      </c>
    </row>
    <row r="15" spans="1:14" ht="28.5" customHeight="1">
      <c r="A15" s="200"/>
      <c r="B15" s="203"/>
      <c r="C15" s="203"/>
      <c r="D15" s="243" t="s">
        <v>46</v>
      </c>
      <c r="E15" s="244" t="s">
        <v>7</v>
      </c>
      <c r="F15" s="197" t="s">
        <v>47</v>
      </c>
      <c r="G15" s="198"/>
      <c r="H15" s="246" t="s">
        <v>48</v>
      </c>
      <c r="I15" s="198"/>
      <c r="J15" s="197" t="s">
        <v>49</v>
      </c>
      <c r="K15" s="198"/>
      <c r="L15" s="197" t="s">
        <v>50</v>
      </c>
      <c r="M15" s="198"/>
      <c r="N15" s="241"/>
    </row>
    <row r="16" spans="1:14" ht="40.5" customHeight="1">
      <c r="A16" s="201"/>
      <c r="B16" s="204"/>
      <c r="C16" s="204"/>
      <c r="D16" s="204"/>
      <c r="E16" s="245"/>
      <c r="F16" s="8" t="s">
        <v>9</v>
      </c>
      <c r="G16" s="9" t="s">
        <v>7</v>
      </c>
      <c r="H16" s="8" t="s">
        <v>9</v>
      </c>
      <c r="I16" s="9" t="s">
        <v>7</v>
      </c>
      <c r="J16" s="8" t="s">
        <v>9</v>
      </c>
      <c r="K16" s="10" t="s">
        <v>7</v>
      </c>
      <c r="L16" s="8" t="s">
        <v>9</v>
      </c>
      <c r="M16" s="10" t="s">
        <v>7</v>
      </c>
      <c r="N16" s="242"/>
    </row>
    <row r="17" spans="1:14" s="12" customFormat="1" ht="15.75">
      <c r="A17" s="156">
        <v>1</v>
      </c>
      <c r="B17" s="156">
        <v>2</v>
      </c>
      <c r="C17" s="156">
        <v>4</v>
      </c>
      <c r="D17" s="156">
        <v>5</v>
      </c>
      <c r="E17" s="157">
        <v>7</v>
      </c>
      <c r="F17" s="156">
        <v>9</v>
      </c>
      <c r="G17" s="157">
        <v>10</v>
      </c>
      <c r="H17" s="156">
        <v>12</v>
      </c>
      <c r="I17" s="157">
        <v>13</v>
      </c>
      <c r="J17" s="156">
        <v>15</v>
      </c>
      <c r="K17" s="157">
        <v>16</v>
      </c>
      <c r="L17" s="156">
        <v>18</v>
      </c>
      <c r="M17" s="157">
        <v>19</v>
      </c>
      <c r="N17" s="11">
        <v>44</v>
      </c>
    </row>
    <row r="18" spans="1:14" ht="19.5" customHeight="1">
      <c r="A18" s="193" t="s">
        <v>10</v>
      </c>
      <c r="B18" s="194"/>
      <c r="C18" s="34" t="s">
        <v>11</v>
      </c>
      <c r="D18" s="83">
        <f>SUM(D19:D24)</f>
        <v>40869.8</v>
      </c>
      <c r="E18" s="155">
        <v>100</v>
      </c>
      <c r="F18" s="83">
        <f>SUM(F21:F23)</f>
        <v>8881.030999999999</v>
      </c>
      <c r="G18" s="83">
        <f>F18/D18*100</f>
        <v>21.7300574017979</v>
      </c>
      <c r="H18" s="83">
        <f>H108</f>
        <v>21046.014199999998</v>
      </c>
      <c r="I18" s="83">
        <f>I108</f>
        <v>51.49527083567816</v>
      </c>
      <c r="J18" s="83"/>
      <c r="K18" s="83"/>
      <c r="L18" s="83"/>
      <c r="M18" s="83"/>
      <c r="N18" s="239"/>
    </row>
    <row r="19" spans="1:14" ht="22.5" customHeight="1">
      <c r="A19" s="193"/>
      <c r="B19" s="194"/>
      <c r="C19" s="13" t="s">
        <v>12</v>
      </c>
      <c r="D19" s="143"/>
      <c r="E19" s="88"/>
      <c r="F19" s="87"/>
      <c r="G19" s="87"/>
      <c r="H19" s="179"/>
      <c r="I19" s="179"/>
      <c r="J19" s="87"/>
      <c r="K19" s="87"/>
      <c r="L19" s="87"/>
      <c r="M19" s="87"/>
      <c r="N19" s="228"/>
    </row>
    <row r="20" spans="1:14" ht="33" customHeight="1">
      <c r="A20" s="193"/>
      <c r="B20" s="194"/>
      <c r="C20" s="16" t="s">
        <v>13</v>
      </c>
      <c r="D20" s="143"/>
      <c r="E20" s="93"/>
      <c r="F20" s="90"/>
      <c r="G20" s="90"/>
      <c r="H20" s="179"/>
      <c r="I20" s="179"/>
      <c r="J20" s="90"/>
      <c r="K20" s="90"/>
      <c r="L20" s="90"/>
      <c r="M20" s="90"/>
      <c r="N20" s="228"/>
    </row>
    <row r="21" spans="1:14" ht="46.5" customHeight="1">
      <c r="A21" s="193"/>
      <c r="B21" s="194"/>
      <c r="C21" s="47" t="s">
        <v>61</v>
      </c>
      <c r="D21" s="87">
        <f>D85</f>
        <v>3314.4</v>
      </c>
      <c r="E21" s="100">
        <v>100</v>
      </c>
      <c r="F21" s="90">
        <f>F85</f>
        <v>785.592</v>
      </c>
      <c r="G21" s="90">
        <f>F21/D21*100</f>
        <v>23.702389572773352</v>
      </c>
      <c r="H21" s="179">
        <f aca="true" t="shared" si="0" ref="H21:I23">H111</f>
        <v>1666.908</v>
      </c>
      <c r="I21" s="179">
        <f t="shared" si="0"/>
        <v>50.2929036929761</v>
      </c>
      <c r="J21" s="90"/>
      <c r="K21" s="82"/>
      <c r="L21" s="82"/>
      <c r="M21" s="82"/>
      <c r="N21" s="228"/>
    </row>
    <row r="22" spans="1:14" ht="35.25" customHeight="1">
      <c r="A22" s="193"/>
      <c r="B22" s="194"/>
      <c r="C22" s="16" t="s">
        <v>62</v>
      </c>
      <c r="D22" s="87">
        <f>D86</f>
        <v>33175.2</v>
      </c>
      <c r="E22" s="100">
        <v>100</v>
      </c>
      <c r="F22" s="90">
        <f>F86</f>
        <v>7062.206</v>
      </c>
      <c r="G22" s="90">
        <f>F22/D22*100</f>
        <v>21.2876064047843</v>
      </c>
      <c r="H22" s="179">
        <f t="shared" si="0"/>
        <v>17215.61593</v>
      </c>
      <c r="I22" s="179">
        <f t="shared" si="0"/>
        <v>51.89302831633269</v>
      </c>
      <c r="J22" s="90"/>
      <c r="K22" s="82"/>
      <c r="L22" s="82"/>
      <c r="M22" s="82"/>
      <c r="N22" s="228"/>
    </row>
    <row r="23" spans="1:14" ht="22.5" customHeight="1">
      <c r="A23" s="193"/>
      <c r="B23" s="194"/>
      <c r="C23" s="47" t="s">
        <v>14</v>
      </c>
      <c r="D23" s="144">
        <f>D105</f>
        <v>4380.200000000001</v>
      </c>
      <c r="E23" s="100">
        <v>100</v>
      </c>
      <c r="F23" s="90">
        <f>F105</f>
        <v>1033.233</v>
      </c>
      <c r="G23" s="90">
        <f>F23/D23*100</f>
        <v>23.588717410163916</v>
      </c>
      <c r="H23" s="179">
        <f t="shared" si="0"/>
        <v>2163.4902700000002</v>
      </c>
      <c r="I23" s="179">
        <f t="shared" si="0"/>
        <v>49.392499657549884</v>
      </c>
      <c r="J23" s="90"/>
      <c r="K23" s="82"/>
      <c r="L23" s="82"/>
      <c r="M23" s="82"/>
      <c r="N23" s="228"/>
    </row>
    <row r="24" spans="1:14" ht="30.75" customHeight="1">
      <c r="A24" s="195"/>
      <c r="B24" s="196"/>
      <c r="C24" s="56" t="s">
        <v>15</v>
      </c>
      <c r="D24" s="87"/>
      <c r="E24" s="93"/>
      <c r="F24" s="82"/>
      <c r="G24" s="82"/>
      <c r="H24" s="82"/>
      <c r="I24" s="82"/>
      <c r="J24" s="82"/>
      <c r="K24" s="82"/>
      <c r="L24" s="82"/>
      <c r="M24" s="82"/>
      <c r="N24" s="228"/>
    </row>
    <row r="25" spans="1:14" ht="30.75" customHeight="1">
      <c r="A25" s="187" t="s">
        <v>16</v>
      </c>
      <c r="B25" s="188"/>
      <c r="C25" s="19" t="s">
        <v>17</v>
      </c>
      <c r="D25" s="85"/>
      <c r="E25" s="145"/>
      <c r="F25" s="85"/>
      <c r="G25" s="85"/>
      <c r="H25" s="146"/>
      <c r="I25" s="85"/>
      <c r="J25" s="85"/>
      <c r="K25" s="85"/>
      <c r="L25" s="85"/>
      <c r="M25" s="85"/>
      <c r="N25" s="22"/>
    </row>
    <row r="26" spans="1:14" ht="20.25" customHeight="1">
      <c r="A26" s="189"/>
      <c r="B26" s="190"/>
      <c r="C26" s="23" t="s">
        <v>12</v>
      </c>
      <c r="D26" s="147"/>
      <c r="E26" s="88"/>
      <c r="F26" s="87"/>
      <c r="G26" s="87"/>
      <c r="H26" s="143"/>
      <c r="I26" s="87"/>
      <c r="J26" s="87"/>
      <c r="K26" s="87"/>
      <c r="L26" s="87"/>
      <c r="M26" s="87"/>
      <c r="N26" s="22"/>
    </row>
    <row r="27" spans="1:14" ht="30.75" customHeight="1">
      <c r="A27" s="189"/>
      <c r="B27" s="190"/>
      <c r="C27" s="24" t="s">
        <v>13</v>
      </c>
      <c r="D27" s="148"/>
      <c r="E27" s="93"/>
      <c r="F27" s="90"/>
      <c r="G27" s="90"/>
      <c r="H27" s="149"/>
      <c r="I27" s="90"/>
      <c r="J27" s="90"/>
      <c r="K27" s="90"/>
      <c r="L27" s="90"/>
      <c r="M27" s="90"/>
      <c r="N27" s="22"/>
    </row>
    <row r="28" spans="1:14" ht="48" customHeight="1">
      <c r="A28" s="189"/>
      <c r="B28" s="190"/>
      <c r="C28" s="47" t="s">
        <v>61</v>
      </c>
      <c r="D28" s="148"/>
      <c r="E28" s="93"/>
      <c r="F28" s="82"/>
      <c r="G28" s="82"/>
      <c r="H28" s="148"/>
      <c r="I28" s="82"/>
      <c r="J28" s="82"/>
      <c r="K28" s="82"/>
      <c r="L28" s="82"/>
      <c r="M28" s="82"/>
      <c r="N28" s="22"/>
    </row>
    <row r="29" spans="1:14" ht="37.5" customHeight="1">
      <c r="A29" s="189"/>
      <c r="B29" s="190"/>
      <c r="C29" s="16" t="s">
        <v>62</v>
      </c>
      <c r="D29" s="148"/>
      <c r="E29" s="93"/>
      <c r="F29" s="82"/>
      <c r="G29" s="82"/>
      <c r="H29" s="148"/>
      <c r="I29" s="82"/>
      <c r="J29" s="82"/>
      <c r="K29" s="82"/>
      <c r="L29" s="82"/>
      <c r="M29" s="82"/>
      <c r="N29" s="22"/>
    </row>
    <row r="30" spans="1:14" ht="20.25" customHeight="1">
      <c r="A30" s="189"/>
      <c r="B30" s="190"/>
      <c r="C30" s="24" t="s">
        <v>14</v>
      </c>
      <c r="D30" s="148"/>
      <c r="E30" s="93"/>
      <c r="F30" s="82"/>
      <c r="G30" s="82"/>
      <c r="H30" s="148"/>
      <c r="I30" s="82"/>
      <c r="J30" s="82"/>
      <c r="K30" s="82"/>
      <c r="L30" s="82"/>
      <c r="M30" s="82"/>
      <c r="N30" s="22"/>
    </row>
    <row r="31" spans="1:14" ht="30.75" customHeight="1">
      <c r="A31" s="191"/>
      <c r="B31" s="192"/>
      <c r="C31" s="25" t="s">
        <v>15</v>
      </c>
      <c r="D31" s="148"/>
      <c r="E31" s="93"/>
      <c r="F31" s="82"/>
      <c r="G31" s="82"/>
      <c r="H31" s="148"/>
      <c r="I31" s="82"/>
      <c r="J31" s="82"/>
      <c r="K31" s="82"/>
      <c r="L31" s="82"/>
      <c r="M31" s="82"/>
      <c r="N31" s="22"/>
    </row>
    <row r="32" spans="1:14" ht="27" customHeight="1">
      <c r="A32" s="187" t="s">
        <v>18</v>
      </c>
      <c r="B32" s="188"/>
      <c r="C32" s="19" t="s">
        <v>17</v>
      </c>
      <c r="D32" s="85">
        <f aca="true" t="shared" si="1" ref="D32:I32">D18</f>
        <v>40869.8</v>
      </c>
      <c r="E32" s="85">
        <f t="shared" si="1"/>
        <v>100</v>
      </c>
      <c r="F32" s="85">
        <f t="shared" si="1"/>
        <v>8881.030999999999</v>
      </c>
      <c r="G32" s="85">
        <f t="shared" si="1"/>
        <v>21.7300574017979</v>
      </c>
      <c r="H32" s="146">
        <f t="shared" si="1"/>
        <v>21046.014199999998</v>
      </c>
      <c r="I32" s="146">
        <f t="shared" si="1"/>
        <v>51.49527083567816</v>
      </c>
      <c r="J32" s="85"/>
      <c r="K32" s="85"/>
      <c r="L32" s="85"/>
      <c r="M32" s="85"/>
      <c r="N32" s="22"/>
    </row>
    <row r="33" spans="1:14" ht="30.75" customHeight="1">
      <c r="A33" s="189"/>
      <c r="B33" s="190"/>
      <c r="C33" s="23" t="s">
        <v>12</v>
      </c>
      <c r="D33" s="85"/>
      <c r="E33" s="85"/>
      <c r="F33" s="85"/>
      <c r="G33" s="85"/>
      <c r="H33" s="143"/>
      <c r="I33" s="143"/>
      <c r="J33" s="87"/>
      <c r="K33" s="87"/>
      <c r="L33" s="87"/>
      <c r="M33" s="87"/>
      <c r="N33" s="22"/>
    </row>
    <row r="34" spans="1:14" ht="30.75" customHeight="1">
      <c r="A34" s="189"/>
      <c r="B34" s="190"/>
      <c r="C34" s="24" t="s">
        <v>13</v>
      </c>
      <c r="D34" s="85"/>
      <c r="E34" s="85"/>
      <c r="F34" s="85"/>
      <c r="G34" s="85"/>
      <c r="H34" s="143"/>
      <c r="I34" s="143"/>
      <c r="J34" s="90"/>
      <c r="K34" s="90"/>
      <c r="L34" s="90"/>
      <c r="M34" s="90"/>
      <c r="N34" s="22"/>
    </row>
    <row r="35" spans="1:14" ht="48.75" customHeight="1">
      <c r="A35" s="189"/>
      <c r="B35" s="190"/>
      <c r="C35" s="47" t="s">
        <v>61</v>
      </c>
      <c r="D35" s="87">
        <f aca="true" t="shared" si="2" ref="D35:G37">D21</f>
        <v>3314.4</v>
      </c>
      <c r="E35" s="87">
        <f t="shared" si="2"/>
        <v>100</v>
      </c>
      <c r="F35" s="87">
        <f t="shared" si="2"/>
        <v>785.592</v>
      </c>
      <c r="G35" s="87">
        <f t="shared" si="2"/>
        <v>23.702389572773352</v>
      </c>
      <c r="H35" s="143">
        <f aca="true" t="shared" si="3" ref="H35:I37">H21</f>
        <v>1666.908</v>
      </c>
      <c r="I35" s="143">
        <f t="shared" si="3"/>
        <v>50.2929036929761</v>
      </c>
      <c r="J35" s="82"/>
      <c r="K35" s="82"/>
      <c r="L35" s="82"/>
      <c r="M35" s="82"/>
      <c r="N35" s="22"/>
    </row>
    <row r="36" spans="1:14" ht="41.25" customHeight="1">
      <c r="A36" s="189"/>
      <c r="B36" s="190"/>
      <c r="C36" s="16" t="s">
        <v>62</v>
      </c>
      <c r="D36" s="87">
        <f t="shared" si="2"/>
        <v>33175.2</v>
      </c>
      <c r="E36" s="87">
        <f t="shared" si="2"/>
        <v>100</v>
      </c>
      <c r="F36" s="87">
        <f t="shared" si="2"/>
        <v>7062.206</v>
      </c>
      <c r="G36" s="87">
        <f t="shared" si="2"/>
        <v>21.2876064047843</v>
      </c>
      <c r="H36" s="143">
        <f t="shared" si="3"/>
        <v>17215.61593</v>
      </c>
      <c r="I36" s="143">
        <f t="shared" si="3"/>
        <v>51.89302831633269</v>
      </c>
      <c r="J36" s="82"/>
      <c r="K36" s="82"/>
      <c r="L36" s="82"/>
      <c r="M36" s="82"/>
      <c r="N36" s="22"/>
    </row>
    <row r="37" spans="1:14" ht="20.25" customHeight="1">
      <c r="A37" s="189"/>
      <c r="B37" s="190"/>
      <c r="C37" s="24" t="s">
        <v>14</v>
      </c>
      <c r="D37" s="87">
        <f t="shared" si="2"/>
        <v>4380.200000000001</v>
      </c>
      <c r="E37" s="87">
        <f t="shared" si="2"/>
        <v>100</v>
      </c>
      <c r="F37" s="87">
        <f t="shared" si="2"/>
        <v>1033.233</v>
      </c>
      <c r="G37" s="87">
        <f t="shared" si="2"/>
        <v>23.588717410163916</v>
      </c>
      <c r="H37" s="143">
        <f t="shared" si="3"/>
        <v>2163.4902700000002</v>
      </c>
      <c r="I37" s="143">
        <f t="shared" si="3"/>
        <v>49.392499657549884</v>
      </c>
      <c r="J37" s="82"/>
      <c r="K37" s="82"/>
      <c r="L37" s="82"/>
      <c r="M37" s="82"/>
      <c r="N37" s="22"/>
    </row>
    <row r="38" spans="1:14" ht="30.75" customHeight="1">
      <c r="A38" s="191"/>
      <c r="B38" s="192"/>
      <c r="C38" s="25" t="s">
        <v>15</v>
      </c>
      <c r="D38" s="85"/>
      <c r="E38" s="85"/>
      <c r="F38" s="85"/>
      <c r="G38" s="85"/>
      <c r="H38" s="148"/>
      <c r="I38" s="82"/>
      <c r="J38" s="82"/>
      <c r="K38" s="82"/>
      <c r="L38" s="82"/>
      <c r="M38" s="82"/>
      <c r="N38" s="22"/>
    </row>
    <row r="39" spans="1:14" ht="18.75" customHeight="1">
      <c r="A39" s="187" t="s">
        <v>19</v>
      </c>
      <c r="B39" s="188"/>
      <c r="C39" s="19" t="s">
        <v>17</v>
      </c>
      <c r="D39" s="85"/>
      <c r="E39" s="145"/>
      <c r="F39" s="85"/>
      <c r="G39" s="85"/>
      <c r="H39" s="146"/>
      <c r="I39" s="85"/>
      <c r="J39" s="85"/>
      <c r="K39" s="85"/>
      <c r="L39" s="85"/>
      <c r="M39" s="85"/>
      <c r="N39" s="227"/>
    </row>
    <row r="40" spans="1:14" ht="24" customHeight="1">
      <c r="A40" s="189"/>
      <c r="B40" s="190"/>
      <c r="C40" s="23" t="s">
        <v>12</v>
      </c>
      <c r="D40" s="147"/>
      <c r="E40" s="88"/>
      <c r="F40" s="87"/>
      <c r="G40" s="87"/>
      <c r="H40" s="143"/>
      <c r="I40" s="87"/>
      <c r="J40" s="87"/>
      <c r="K40" s="87"/>
      <c r="L40" s="87"/>
      <c r="M40" s="87"/>
      <c r="N40" s="234"/>
    </row>
    <row r="41" spans="1:14" ht="33" customHeight="1">
      <c r="A41" s="189"/>
      <c r="B41" s="190"/>
      <c r="C41" s="24" t="s">
        <v>13</v>
      </c>
      <c r="D41" s="148"/>
      <c r="E41" s="93"/>
      <c r="F41" s="90"/>
      <c r="G41" s="90"/>
      <c r="H41" s="149"/>
      <c r="I41" s="90"/>
      <c r="J41" s="90"/>
      <c r="K41" s="90"/>
      <c r="L41" s="90"/>
      <c r="M41" s="90"/>
      <c r="N41" s="234"/>
    </row>
    <row r="42" spans="1:14" ht="46.5" customHeight="1">
      <c r="A42" s="189"/>
      <c r="B42" s="190"/>
      <c r="C42" s="47" t="s">
        <v>33</v>
      </c>
      <c r="D42" s="148"/>
      <c r="E42" s="93"/>
      <c r="F42" s="82"/>
      <c r="G42" s="82"/>
      <c r="H42" s="148"/>
      <c r="I42" s="82"/>
      <c r="J42" s="82"/>
      <c r="K42" s="82"/>
      <c r="L42" s="82"/>
      <c r="M42" s="82"/>
      <c r="N42" s="234"/>
    </row>
    <row r="43" spans="1:14" ht="15.75">
      <c r="A43" s="189"/>
      <c r="B43" s="190"/>
      <c r="C43" s="24" t="s">
        <v>14</v>
      </c>
      <c r="D43" s="148"/>
      <c r="E43" s="93"/>
      <c r="F43" s="82"/>
      <c r="G43" s="82"/>
      <c r="H43" s="148"/>
      <c r="I43" s="82"/>
      <c r="J43" s="82"/>
      <c r="K43" s="82"/>
      <c r="L43" s="82"/>
      <c r="M43" s="82"/>
      <c r="N43" s="234"/>
    </row>
    <row r="44" spans="1:14" ht="34.5" customHeight="1">
      <c r="A44" s="191"/>
      <c r="B44" s="192"/>
      <c r="C44" s="25" t="s">
        <v>15</v>
      </c>
      <c r="D44" s="148"/>
      <c r="E44" s="93"/>
      <c r="F44" s="82"/>
      <c r="G44" s="82"/>
      <c r="H44" s="148"/>
      <c r="I44" s="82"/>
      <c r="J44" s="82"/>
      <c r="K44" s="82"/>
      <c r="L44" s="82"/>
      <c r="M44" s="82"/>
      <c r="N44" s="234"/>
    </row>
    <row r="45" spans="1:14" ht="17.25" customHeight="1">
      <c r="A45" s="208" t="s">
        <v>20</v>
      </c>
      <c r="B45" s="209"/>
      <c r="C45" s="19" t="s">
        <v>17</v>
      </c>
      <c r="D45" s="146"/>
      <c r="E45" s="145"/>
      <c r="F45" s="85"/>
      <c r="G45" s="85"/>
      <c r="H45" s="146"/>
      <c r="I45" s="85"/>
      <c r="J45" s="85"/>
      <c r="K45" s="85"/>
      <c r="L45" s="85"/>
      <c r="M45" s="85"/>
      <c r="N45" s="234"/>
    </row>
    <row r="46" spans="1:14" ht="23.25" customHeight="1">
      <c r="A46" s="210"/>
      <c r="B46" s="211"/>
      <c r="C46" s="24" t="s">
        <v>12</v>
      </c>
      <c r="D46" s="150"/>
      <c r="E46" s="88"/>
      <c r="F46" s="87"/>
      <c r="G46" s="87"/>
      <c r="H46" s="143"/>
      <c r="I46" s="87"/>
      <c r="J46" s="87"/>
      <c r="K46" s="87"/>
      <c r="L46" s="87"/>
      <c r="M46" s="87"/>
      <c r="N46" s="234"/>
    </row>
    <row r="47" spans="1:14" ht="30.75" customHeight="1">
      <c r="A47" s="210"/>
      <c r="B47" s="211"/>
      <c r="C47" s="24" t="s">
        <v>13</v>
      </c>
      <c r="D47" s="148"/>
      <c r="E47" s="93"/>
      <c r="F47" s="90"/>
      <c r="G47" s="90"/>
      <c r="H47" s="149"/>
      <c r="I47" s="90"/>
      <c r="J47" s="90"/>
      <c r="K47" s="90"/>
      <c r="L47" s="90"/>
      <c r="M47" s="90"/>
      <c r="N47" s="234"/>
    </row>
    <row r="48" spans="1:14" ht="45.75" customHeight="1">
      <c r="A48" s="210"/>
      <c r="B48" s="211"/>
      <c r="C48" s="47" t="s">
        <v>33</v>
      </c>
      <c r="D48" s="148"/>
      <c r="E48" s="93"/>
      <c r="F48" s="82"/>
      <c r="G48" s="82"/>
      <c r="H48" s="148"/>
      <c r="I48" s="82"/>
      <c r="J48" s="82"/>
      <c r="K48" s="82"/>
      <c r="L48" s="82"/>
      <c r="M48" s="82"/>
      <c r="N48" s="234"/>
    </row>
    <row r="49" spans="1:14" ht="15.75">
      <c r="A49" s="210"/>
      <c r="B49" s="211"/>
      <c r="C49" s="135" t="s">
        <v>14</v>
      </c>
      <c r="D49" s="148"/>
      <c r="E49" s="93"/>
      <c r="F49" s="82"/>
      <c r="G49" s="82"/>
      <c r="H49" s="148"/>
      <c r="I49" s="82"/>
      <c r="J49" s="82"/>
      <c r="K49" s="82"/>
      <c r="L49" s="82"/>
      <c r="M49" s="82"/>
      <c r="N49" s="234"/>
    </row>
    <row r="50" spans="1:14" s="29" customFormat="1" ht="30" customHeight="1">
      <c r="A50" s="212"/>
      <c r="B50" s="213"/>
      <c r="C50" s="27" t="s">
        <v>15</v>
      </c>
      <c r="D50" s="87"/>
      <c r="E50" s="88"/>
      <c r="F50" s="87"/>
      <c r="G50" s="87"/>
      <c r="H50" s="143"/>
      <c r="I50" s="87"/>
      <c r="J50" s="87"/>
      <c r="K50" s="87"/>
      <c r="L50" s="87"/>
      <c r="M50" s="87"/>
      <c r="N50" s="234"/>
    </row>
    <row r="51" spans="1:14" ht="21.75" customHeight="1">
      <c r="A51" s="214" t="s">
        <v>21</v>
      </c>
      <c r="B51" s="214"/>
      <c r="C51" s="152" t="s">
        <v>17</v>
      </c>
      <c r="D51" s="21"/>
      <c r="E51" s="20"/>
      <c r="F51" s="101" t="s">
        <v>22</v>
      </c>
      <c r="G51" s="151" t="s">
        <v>22</v>
      </c>
      <c r="H51" s="151" t="s">
        <v>22</v>
      </c>
      <c r="I51" s="101" t="s">
        <v>22</v>
      </c>
      <c r="J51" s="101" t="s">
        <v>22</v>
      </c>
      <c r="K51" s="151" t="s">
        <v>22</v>
      </c>
      <c r="L51" s="151" t="s">
        <v>22</v>
      </c>
      <c r="M51" s="101" t="s">
        <v>22</v>
      </c>
      <c r="N51" s="78"/>
    </row>
    <row r="52" spans="1:14" ht="21.75" customHeight="1">
      <c r="A52" s="214"/>
      <c r="B52" s="214"/>
      <c r="C52" s="153" t="s">
        <v>12</v>
      </c>
      <c r="D52" s="26"/>
      <c r="E52" s="15"/>
      <c r="F52" s="101" t="s">
        <v>22</v>
      </c>
      <c r="G52" s="151" t="s">
        <v>22</v>
      </c>
      <c r="H52" s="151" t="s">
        <v>22</v>
      </c>
      <c r="I52" s="101" t="s">
        <v>22</v>
      </c>
      <c r="J52" s="101" t="s">
        <v>22</v>
      </c>
      <c r="K52" s="151" t="s">
        <v>22</v>
      </c>
      <c r="L52" s="151" t="s">
        <v>22</v>
      </c>
      <c r="M52" s="101" t="s">
        <v>22</v>
      </c>
      <c r="N52" s="78"/>
    </row>
    <row r="53" spans="1:14" ht="36.75" customHeight="1">
      <c r="A53" s="214"/>
      <c r="B53" s="214"/>
      <c r="C53" s="153" t="s">
        <v>13</v>
      </c>
      <c r="D53" s="18"/>
      <c r="E53" s="17"/>
      <c r="F53" s="101" t="s">
        <v>22</v>
      </c>
      <c r="G53" s="151" t="s">
        <v>22</v>
      </c>
      <c r="H53" s="151" t="s">
        <v>22</v>
      </c>
      <c r="I53" s="101" t="s">
        <v>22</v>
      </c>
      <c r="J53" s="101" t="s">
        <v>22</v>
      </c>
      <c r="K53" s="151" t="s">
        <v>22</v>
      </c>
      <c r="L53" s="151" t="s">
        <v>22</v>
      </c>
      <c r="M53" s="101" t="s">
        <v>22</v>
      </c>
      <c r="N53" s="78"/>
    </row>
    <row r="54" spans="1:14" ht="46.5" customHeight="1">
      <c r="A54" s="214"/>
      <c r="B54" s="214"/>
      <c r="C54" s="141" t="s">
        <v>33</v>
      </c>
      <c r="D54" s="18"/>
      <c r="E54" s="17"/>
      <c r="F54" s="101"/>
      <c r="G54" s="151"/>
      <c r="H54" s="151"/>
      <c r="I54" s="101"/>
      <c r="J54" s="101"/>
      <c r="K54" s="151"/>
      <c r="L54" s="151"/>
      <c r="M54" s="101"/>
      <c r="N54" s="78"/>
    </row>
    <row r="55" spans="1:14" ht="25.5" customHeight="1">
      <c r="A55" s="214"/>
      <c r="B55" s="214"/>
      <c r="C55" s="154" t="s">
        <v>14</v>
      </c>
      <c r="D55" s="18"/>
      <c r="E55" s="17"/>
      <c r="F55" s="101" t="s">
        <v>22</v>
      </c>
      <c r="G55" s="151" t="s">
        <v>22</v>
      </c>
      <c r="H55" s="151" t="s">
        <v>22</v>
      </c>
      <c r="I55" s="101" t="s">
        <v>22</v>
      </c>
      <c r="J55" s="101" t="s">
        <v>22</v>
      </c>
      <c r="K55" s="151" t="s">
        <v>22</v>
      </c>
      <c r="L55" s="151" t="s">
        <v>22</v>
      </c>
      <c r="M55" s="101" t="s">
        <v>22</v>
      </c>
      <c r="N55" s="78"/>
    </row>
    <row r="56" spans="1:14" ht="30.75" customHeight="1">
      <c r="A56" s="214"/>
      <c r="B56" s="214"/>
      <c r="C56" s="27" t="s">
        <v>15</v>
      </c>
      <c r="D56" s="14"/>
      <c r="E56" s="28"/>
      <c r="F56" s="101" t="s">
        <v>22</v>
      </c>
      <c r="G56" s="151" t="s">
        <v>22</v>
      </c>
      <c r="H56" s="151" t="s">
        <v>22</v>
      </c>
      <c r="I56" s="101" t="s">
        <v>22</v>
      </c>
      <c r="J56" s="101" t="s">
        <v>22</v>
      </c>
      <c r="K56" s="151" t="s">
        <v>22</v>
      </c>
      <c r="L56" s="151" t="s">
        <v>22</v>
      </c>
      <c r="M56" s="101" t="s">
        <v>22</v>
      </c>
      <c r="N56" s="78"/>
    </row>
    <row r="57" spans="1:14" s="30" customFormat="1" ht="15.75">
      <c r="A57" s="230" t="s">
        <v>51</v>
      </c>
      <c r="B57" s="231"/>
      <c r="C57" s="231"/>
      <c r="D57" s="231"/>
      <c r="E57" s="231"/>
      <c r="F57" s="231"/>
      <c r="G57" s="231"/>
      <c r="H57" s="231"/>
      <c r="I57" s="231"/>
      <c r="J57" s="231"/>
      <c r="K57" s="231"/>
      <c r="L57" s="231"/>
      <c r="M57" s="231"/>
      <c r="N57" s="232"/>
    </row>
    <row r="58" spans="1:14" ht="18.75" customHeight="1">
      <c r="A58" s="216" t="s">
        <v>23</v>
      </c>
      <c r="B58" s="220" t="s">
        <v>52</v>
      </c>
      <c r="C58" s="31" t="s">
        <v>17</v>
      </c>
      <c r="D58" s="83">
        <f>SUM(D59:D63)</f>
        <v>32326.8</v>
      </c>
      <c r="E58" s="84">
        <f>SUM(E59:E63)</f>
        <v>100</v>
      </c>
      <c r="F58" s="85">
        <f>SUM(F59:F63)</f>
        <v>7062.206</v>
      </c>
      <c r="G58" s="85">
        <f>SUM(G59:G63)</f>
        <v>21.84628852840368</v>
      </c>
      <c r="H58" s="85">
        <f>H62</f>
        <v>16628.01593</v>
      </c>
      <c r="I58" s="85">
        <f>I62</f>
        <v>51.43724689731122</v>
      </c>
      <c r="J58" s="85"/>
      <c r="K58" s="86"/>
      <c r="L58" s="85"/>
      <c r="M58" s="85"/>
      <c r="N58" s="222"/>
    </row>
    <row r="59" spans="1:14" ht="22.5" customHeight="1">
      <c r="A59" s="217"/>
      <c r="B59" s="221"/>
      <c r="C59" s="16" t="s">
        <v>12</v>
      </c>
      <c r="D59" s="87"/>
      <c r="E59" s="88"/>
      <c r="F59" s="87"/>
      <c r="G59" s="87"/>
      <c r="H59" s="87"/>
      <c r="I59" s="87"/>
      <c r="J59" s="87"/>
      <c r="K59" s="89"/>
      <c r="L59" s="87"/>
      <c r="M59" s="87"/>
      <c r="N59" s="223"/>
    </row>
    <row r="60" spans="1:14" ht="38.25" customHeight="1">
      <c r="A60" s="217"/>
      <c r="B60" s="221"/>
      <c r="C60" s="16" t="s">
        <v>13</v>
      </c>
      <c r="D60" s="90"/>
      <c r="E60" s="91"/>
      <c r="F60" s="90"/>
      <c r="G60" s="90"/>
      <c r="H60" s="90"/>
      <c r="I60" s="90"/>
      <c r="J60" s="90"/>
      <c r="K60" s="92"/>
      <c r="L60" s="90"/>
      <c r="M60" s="90"/>
      <c r="N60" s="223"/>
    </row>
    <row r="61" spans="1:14" ht="46.5" customHeight="1">
      <c r="A61" s="217"/>
      <c r="B61" s="221"/>
      <c r="C61" s="47" t="s">
        <v>61</v>
      </c>
      <c r="D61" s="82"/>
      <c r="E61" s="93"/>
      <c r="F61" s="82"/>
      <c r="G61" s="82"/>
      <c r="H61" s="82"/>
      <c r="I61" s="82"/>
      <c r="J61" s="82"/>
      <c r="K61" s="94"/>
      <c r="L61" s="82"/>
      <c r="M61" s="82"/>
      <c r="N61" s="223"/>
    </row>
    <row r="62" spans="1:14" ht="31.5">
      <c r="A62" s="217"/>
      <c r="B62" s="221"/>
      <c r="C62" s="80" t="s">
        <v>62</v>
      </c>
      <c r="D62" s="82">
        <v>32326.8</v>
      </c>
      <c r="E62" s="100">
        <v>100</v>
      </c>
      <c r="F62" s="82">
        <f>6840.5468+221.6592</f>
        <v>7062.206</v>
      </c>
      <c r="G62" s="82">
        <f>F62/D62*100</f>
        <v>21.84628852840368</v>
      </c>
      <c r="H62" s="82">
        <f>F62+9565.80993</f>
        <v>16628.01593</v>
      </c>
      <c r="I62" s="82">
        <f>H62/D62*100</f>
        <v>51.43724689731122</v>
      </c>
      <c r="J62" s="82"/>
      <c r="K62" s="94"/>
      <c r="L62" s="82"/>
      <c r="M62" s="82"/>
      <c r="N62" s="223"/>
    </row>
    <row r="63" spans="1:241" s="29" customFormat="1" ht="28.5" customHeight="1">
      <c r="A63" s="217"/>
      <c r="B63" s="221"/>
      <c r="C63" s="56" t="s">
        <v>15</v>
      </c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235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</row>
    <row r="64" spans="1:14" ht="18.75" customHeight="1">
      <c r="A64" s="216" t="s">
        <v>24</v>
      </c>
      <c r="B64" s="220" t="s">
        <v>53</v>
      </c>
      <c r="C64" s="31" t="s">
        <v>17</v>
      </c>
      <c r="D64" s="83">
        <f>SUM(D65:D69)</f>
        <v>3314.4</v>
      </c>
      <c r="E64" s="83">
        <f>SUM(E65:E69)</f>
        <v>100</v>
      </c>
      <c r="F64" s="83">
        <f>SUM(F65:F69)</f>
        <v>785.592</v>
      </c>
      <c r="G64" s="83">
        <f>SUM(G65:G69)</f>
        <v>23.702389572773352</v>
      </c>
      <c r="H64" s="83">
        <f>H67</f>
        <v>1666.908</v>
      </c>
      <c r="I64" s="83">
        <f>I67</f>
        <v>50.2929036929761</v>
      </c>
      <c r="J64" s="83"/>
      <c r="K64" s="86"/>
      <c r="L64" s="83"/>
      <c r="M64" s="83"/>
      <c r="N64" s="233"/>
    </row>
    <row r="65" spans="1:14" ht="24" customHeight="1">
      <c r="A65" s="217"/>
      <c r="B65" s="221"/>
      <c r="C65" s="16" t="s">
        <v>12</v>
      </c>
      <c r="D65" s="87"/>
      <c r="E65" s="88"/>
      <c r="F65" s="87"/>
      <c r="G65" s="87"/>
      <c r="H65" s="87"/>
      <c r="I65" s="87"/>
      <c r="J65" s="87"/>
      <c r="K65" s="89"/>
      <c r="L65" s="87"/>
      <c r="M65" s="87"/>
      <c r="N65" s="235"/>
    </row>
    <row r="66" spans="1:14" ht="34.5" customHeight="1">
      <c r="A66" s="217"/>
      <c r="B66" s="221"/>
      <c r="C66" s="16" t="s">
        <v>13</v>
      </c>
      <c r="D66" s="90"/>
      <c r="E66" s="91"/>
      <c r="F66" s="90"/>
      <c r="G66" s="90"/>
      <c r="H66" s="90"/>
      <c r="I66" s="90"/>
      <c r="J66" s="90"/>
      <c r="K66" s="92"/>
      <c r="L66" s="90"/>
      <c r="M66" s="90"/>
      <c r="N66" s="235"/>
    </row>
    <row r="67" spans="1:14" ht="45" customHeight="1">
      <c r="A67" s="217"/>
      <c r="B67" s="221"/>
      <c r="C67" s="47" t="s">
        <v>61</v>
      </c>
      <c r="D67" s="90">
        <v>3314.4</v>
      </c>
      <c r="E67" s="91">
        <v>100</v>
      </c>
      <c r="F67" s="90">
        <v>785.592</v>
      </c>
      <c r="G67" s="90">
        <f>F67/D67*100</f>
        <v>23.702389572773352</v>
      </c>
      <c r="H67" s="90">
        <f>F67+881.316</f>
        <v>1666.908</v>
      </c>
      <c r="I67" s="90">
        <f>H67/D67*100</f>
        <v>50.2929036929761</v>
      </c>
      <c r="J67" s="90"/>
      <c r="K67" s="92"/>
      <c r="L67" s="90"/>
      <c r="M67" s="90"/>
      <c r="N67" s="235"/>
    </row>
    <row r="68" spans="1:14" ht="31.5">
      <c r="A68" s="217"/>
      <c r="B68" s="221"/>
      <c r="C68" s="80" t="s">
        <v>62</v>
      </c>
      <c r="D68" s="90"/>
      <c r="E68" s="91"/>
      <c r="F68" s="90"/>
      <c r="G68" s="90"/>
      <c r="H68" s="90"/>
      <c r="I68" s="90"/>
      <c r="J68" s="90"/>
      <c r="K68" s="92"/>
      <c r="L68" s="90"/>
      <c r="M68" s="90"/>
      <c r="N68" s="235"/>
    </row>
    <row r="69" spans="1:14" ht="34.5" customHeight="1">
      <c r="A69" s="217"/>
      <c r="B69" s="221"/>
      <c r="C69" s="79" t="s">
        <v>15</v>
      </c>
      <c r="D69" s="82"/>
      <c r="E69" s="93"/>
      <c r="F69" s="82"/>
      <c r="G69" s="82"/>
      <c r="H69" s="82"/>
      <c r="I69" s="82"/>
      <c r="J69" s="82"/>
      <c r="K69" s="94"/>
      <c r="L69" s="82"/>
      <c r="M69" s="82"/>
      <c r="N69" s="235"/>
    </row>
    <row r="70" spans="1:241" s="29" customFormat="1" ht="21.75" customHeight="1">
      <c r="A70" s="216" t="s">
        <v>54</v>
      </c>
      <c r="B70" s="220" t="s">
        <v>55</v>
      </c>
      <c r="C70" s="33" t="s">
        <v>17</v>
      </c>
      <c r="D70" s="102"/>
      <c r="E70" s="103"/>
      <c r="F70" s="102"/>
      <c r="G70" s="102"/>
      <c r="H70" s="102"/>
      <c r="I70" s="102"/>
      <c r="J70" s="102"/>
      <c r="K70" s="104"/>
      <c r="L70" s="102"/>
      <c r="M70" s="102"/>
      <c r="N70" s="23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  <c r="CC70" s="3"/>
      <c r="CD70" s="3"/>
      <c r="CE70" s="3"/>
      <c r="CF70" s="3"/>
      <c r="CG70" s="3"/>
      <c r="CH70" s="3"/>
      <c r="CI70" s="3"/>
      <c r="CJ70" s="3"/>
      <c r="CK70" s="3"/>
      <c r="CL70" s="3"/>
      <c r="CM70" s="3"/>
      <c r="CN70" s="3"/>
      <c r="CO70" s="3"/>
      <c r="CP70" s="3"/>
      <c r="CQ70" s="3"/>
      <c r="CR70" s="3"/>
      <c r="CS70" s="3"/>
      <c r="CT70" s="3"/>
      <c r="CU70" s="3"/>
      <c r="CV70" s="3"/>
      <c r="CW70" s="3"/>
      <c r="CX70" s="3"/>
      <c r="CY70" s="3"/>
      <c r="CZ70" s="3"/>
      <c r="DA70" s="3"/>
      <c r="DB70" s="3"/>
      <c r="DC70" s="3"/>
      <c r="DD70" s="3"/>
      <c r="DE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</row>
    <row r="71" spans="1:14" ht="22.5" customHeight="1">
      <c r="A71" s="217"/>
      <c r="B71" s="221"/>
      <c r="C71" s="16" t="s">
        <v>12</v>
      </c>
      <c r="D71" s="105"/>
      <c r="E71" s="106"/>
      <c r="F71" s="105"/>
      <c r="G71" s="105"/>
      <c r="H71" s="105"/>
      <c r="I71" s="105"/>
      <c r="J71" s="105"/>
      <c r="K71" s="107"/>
      <c r="L71" s="105"/>
      <c r="M71" s="105"/>
      <c r="N71" s="223"/>
    </row>
    <row r="72" spans="1:14" ht="30.75" customHeight="1">
      <c r="A72" s="217"/>
      <c r="B72" s="221"/>
      <c r="C72" s="16" t="s">
        <v>13</v>
      </c>
      <c r="D72" s="95"/>
      <c r="E72" s="96"/>
      <c r="F72" s="95"/>
      <c r="G72" s="95"/>
      <c r="H72" s="95"/>
      <c r="I72" s="95"/>
      <c r="J72" s="95"/>
      <c r="K72" s="97"/>
      <c r="L72" s="95"/>
      <c r="M72" s="95"/>
      <c r="N72" s="223"/>
    </row>
    <row r="73" spans="1:14" ht="47.25">
      <c r="A73" s="217"/>
      <c r="B73" s="221"/>
      <c r="C73" s="47" t="s">
        <v>61</v>
      </c>
      <c r="D73" s="95"/>
      <c r="E73" s="96"/>
      <c r="F73" s="95"/>
      <c r="G73" s="95"/>
      <c r="H73" s="95"/>
      <c r="I73" s="95"/>
      <c r="J73" s="95"/>
      <c r="K73" s="97"/>
      <c r="L73" s="95"/>
      <c r="M73" s="95"/>
      <c r="N73" s="223"/>
    </row>
    <row r="74" spans="1:14" ht="31.5">
      <c r="A74" s="217"/>
      <c r="B74" s="221"/>
      <c r="C74" s="80" t="s">
        <v>62</v>
      </c>
      <c r="D74" s="95"/>
      <c r="E74" s="96"/>
      <c r="F74" s="95"/>
      <c r="G74" s="95"/>
      <c r="H74" s="95"/>
      <c r="I74" s="95"/>
      <c r="J74" s="95"/>
      <c r="K74" s="97"/>
      <c r="L74" s="95"/>
      <c r="M74" s="95"/>
      <c r="N74" s="223"/>
    </row>
    <row r="75" spans="1:14" ht="30" customHeight="1">
      <c r="A75" s="217"/>
      <c r="B75" s="221"/>
      <c r="C75" s="32" t="s">
        <v>15</v>
      </c>
      <c r="D75" s="81"/>
      <c r="E75" s="98"/>
      <c r="F75" s="81"/>
      <c r="G75" s="81"/>
      <c r="H75" s="81"/>
      <c r="I75" s="81"/>
      <c r="J75" s="81"/>
      <c r="K75" s="99"/>
      <c r="L75" s="81"/>
      <c r="M75" s="81"/>
      <c r="N75" s="223"/>
    </row>
    <row r="76" spans="1:14" s="29" customFormat="1" ht="21.75" customHeight="1">
      <c r="A76" s="216" t="s">
        <v>56</v>
      </c>
      <c r="B76" s="220" t="s">
        <v>57</v>
      </c>
      <c r="C76" s="33" t="s">
        <v>17</v>
      </c>
      <c r="D76" s="102">
        <f>SUM(D77:D81)</f>
        <v>848.4</v>
      </c>
      <c r="E76" s="102">
        <f>SUM(E77:E81)</f>
        <v>100</v>
      </c>
      <c r="F76" s="102">
        <v>0</v>
      </c>
      <c r="G76" s="102">
        <v>0</v>
      </c>
      <c r="H76" s="102">
        <f>H80</f>
        <v>587.6</v>
      </c>
      <c r="I76" s="102">
        <f>I80</f>
        <v>69.25978312116926</v>
      </c>
      <c r="J76" s="102"/>
      <c r="K76" s="104"/>
      <c r="L76" s="102"/>
      <c r="M76" s="102"/>
      <c r="N76" s="222"/>
    </row>
    <row r="77" spans="1:14" ht="21.75" customHeight="1">
      <c r="A77" s="217"/>
      <c r="B77" s="221"/>
      <c r="C77" s="16" t="s">
        <v>12</v>
      </c>
      <c r="D77" s="105"/>
      <c r="E77" s="106"/>
      <c r="F77" s="105"/>
      <c r="G77" s="105"/>
      <c r="H77" s="105"/>
      <c r="I77" s="105"/>
      <c r="J77" s="105"/>
      <c r="K77" s="107"/>
      <c r="L77" s="105"/>
      <c r="M77" s="105"/>
      <c r="N77" s="223"/>
    </row>
    <row r="78" spans="1:14" ht="30.75" customHeight="1">
      <c r="A78" s="217"/>
      <c r="B78" s="221"/>
      <c r="C78" s="16" t="s">
        <v>13</v>
      </c>
      <c r="D78" s="95"/>
      <c r="E78" s="96"/>
      <c r="F78" s="95"/>
      <c r="G78" s="95"/>
      <c r="H78" s="95"/>
      <c r="I78" s="95"/>
      <c r="J78" s="95"/>
      <c r="K78" s="97"/>
      <c r="L78" s="95"/>
      <c r="M78" s="95"/>
      <c r="N78" s="223"/>
    </row>
    <row r="79" spans="1:14" ht="47.25">
      <c r="A79" s="217"/>
      <c r="B79" s="221"/>
      <c r="C79" s="47" t="s">
        <v>61</v>
      </c>
      <c r="D79" s="95"/>
      <c r="E79" s="96"/>
      <c r="F79" s="95"/>
      <c r="G79" s="95"/>
      <c r="H79" s="95"/>
      <c r="I79" s="95"/>
      <c r="J79" s="95"/>
      <c r="K79" s="97"/>
      <c r="L79" s="95"/>
      <c r="M79" s="95"/>
      <c r="N79" s="223"/>
    </row>
    <row r="80" spans="1:14" ht="31.5">
      <c r="A80" s="217"/>
      <c r="B80" s="221"/>
      <c r="C80" s="80" t="s">
        <v>62</v>
      </c>
      <c r="D80" s="95">
        <v>848.4</v>
      </c>
      <c r="E80" s="96">
        <v>100</v>
      </c>
      <c r="F80" s="95">
        <v>0</v>
      </c>
      <c r="G80" s="95">
        <v>0</v>
      </c>
      <c r="H80" s="95">
        <v>587.6</v>
      </c>
      <c r="I80" s="95">
        <f>H80/D80*100</f>
        <v>69.25978312116926</v>
      </c>
      <c r="J80" s="95"/>
      <c r="K80" s="97"/>
      <c r="L80" s="95"/>
      <c r="M80" s="95"/>
      <c r="N80" s="223"/>
    </row>
    <row r="81" spans="1:14" ht="30" customHeight="1">
      <c r="A81" s="217"/>
      <c r="B81" s="221"/>
      <c r="C81" s="32" t="s">
        <v>15</v>
      </c>
      <c r="D81" s="81"/>
      <c r="E81" s="98"/>
      <c r="F81" s="81"/>
      <c r="G81" s="81"/>
      <c r="H81" s="81"/>
      <c r="I81" s="81"/>
      <c r="J81" s="81"/>
      <c r="K81" s="99"/>
      <c r="L81" s="81"/>
      <c r="M81" s="81"/>
      <c r="N81" s="223"/>
    </row>
    <row r="82" spans="1:14" ht="20.25" customHeight="1">
      <c r="A82" s="229"/>
      <c r="B82" s="218" t="s">
        <v>25</v>
      </c>
      <c r="C82" s="33" t="s">
        <v>17</v>
      </c>
      <c r="D82" s="108">
        <f>SUM(D83:D87)</f>
        <v>36489.6</v>
      </c>
      <c r="E82" s="120">
        <v>100</v>
      </c>
      <c r="F82" s="108">
        <f>SUM(F83:F87)</f>
        <v>7847.798</v>
      </c>
      <c r="G82" s="108">
        <f>F82/D82*100</f>
        <v>21.506944444444446</v>
      </c>
      <c r="H82" s="108">
        <f>SUM(H85:H86)</f>
        <v>18882.52393</v>
      </c>
      <c r="I82" s="108">
        <f>H82/D82*100</f>
        <v>51.74768682035429</v>
      </c>
      <c r="J82" s="108"/>
      <c r="K82" s="109"/>
      <c r="L82" s="108"/>
      <c r="M82" s="108"/>
      <c r="N82" s="227"/>
    </row>
    <row r="83" spans="1:14" ht="22.5" customHeight="1">
      <c r="A83" s="200"/>
      <c r="B83" s="219"/>
      <c r="C83" s="16" t="s">
        <v>12</v>
      </c>
      <c r="D83" s="110"/>
      <c r="E83" s="111"/>
      <c r="F83" s="110"/>
      <c r="G83" s="110"/>
      <c r="H83" s="110"/>
      <c r="I83" s="110"/>
      <c r="J83" s="110"/>
      <c r="K83" s="112"/>
      <c r="L83" s="110"/>
      <c r="M83" s="110"/>
      <c r="N83" s="228"/>
    </row>
    <row r="84" spans="1:14" ht="33" customHeight="1">
      <c r="A84" s="200"/>
      <c r="B84" s="219"/>
      <c r="C84" s="16" t="s">
        <v>13</v>
      </c>
      <c r="D84" s="113"/>
      <c r="E84" s="114"/>
      <c r="F84" s="121"/>
      <c r="G84" s="121"/>
      <c r="H84" s="113"/>
      <c r="I84" s="113"/>
      <c r="J84" s="113"/>
      <c r="K84" s="115"/>
      <c r="L84" s="113"/>
      <c r="M84" s="113"/>
      <c r="N84" s="228"/>
    </row>
    <row r="85" spans="1:14" ht="47.25">
      <c r="A85" s="200"/>
      <c r="B85" s="219"/>
      <c r="C85" s="47" t="s">
        <v>61</v>
      </c>
      <c r="D85" s="113">
        <f>D67</f>
        <v>3314.4</v>
      </c>
      <c r="E85" s="119">
        <v>100</v>
      </c>
      <c r="F85" s="110">
        <f>F67</f>
        <v>785.592</v>
      </c>
      <c r="G85" s="110">
        <f>F85/D85*100</f>
        <v>23.702389572773352</v>
      </c>
      <c r="H85" s="113">
        <f>H67</f>
        <v>1666.908</v>
      </c>
      <c r="I85" s="113">
        <f>H85/D85*100</f>
        <v>50.2929036929761</v>
      </c>
      <c r="J85" s="113"/>
      <c r="K85" s="115"/>
      <c r="L85" s="113"/>
      <c r="M85" s="113"/>
      <c r="N85" s="228"/>
    </row>
    <row r="86" spans="1:14" ht="31.5">
      <c r="A86" s="200"/>
      <c r="B86" s="219"/>
      <c r="C86" s="80" t="s">
        <v>62</v>
      </c>
      <c r="D86" s="113">
        <f>D80+D74+D68+D62</f>
        <v>33175.2</v>
      </c>
      <c r="E86" s="119">
        <v>100</v>
      </c>
      <c r="F86" s="113">
        <f>F80+F74+F68+F62</f>
        <v>7062.206</v>
      </c>
      <c r="G86" s="113">
        <f>F86/D86*100</f>
        <v>21.2876064047843</v>
      </c>
      <c r="H86" s="113">
        <f>H80+H62</f>
        <v>17215.61593</v>
      </c>
      <c r="I86" s="113">
        <f>H86/D86*100</f>
        <v>51.89302831633269</v>
      </c>
      <c r="J86" s="113"/>
      <c r="K86" s="115"/>
      <c r="L86" s="113"/>
      <c r="M86" s="113"/>
      <c r="N86" s="228"/>
    </row>
    <row r="87" spans="1:14" ht="34.5" customHeight="1">
      <c r="A87" s="200"/>
      <c r="B87" s="219"/>
      <c r="C87" s="32" t="s">
        <v>15</v>
      </c>
      <c r="D87" s="116"/>
      <c r="E87" s="117"/>
      <c r="F87" s="116"/>
      <c r="G87" s="116"/>
      <c r="H87" s="116"/>
      <c r="I87" s="116"/>
      <c r="J87" s="116"/>
      <c r="K87" s="118"/>
      <c r="L87" s="116"/>
      <c r="M87" s="116"/>
      <c r="N87" s="228"/>
    </row>
    <row r="88" spans="1:14" ht="19.5" customHeight="1">
      <c r="A88" s="230" t="s">
        <v>58</v>
      </c>
      <c r="B88" s="231"/>
      <c r="C88" s="231"/>
      <c r="D88" s="231"/>
      <c r="E88" s="231"/>
      <c r="F88" s="231"/>
      <c r="G88" s="231"/>
      <c r="H88" s="231"/>
      <c r="I88" s="231"/>
      <c r="J88" s="231"/>
      <c r="K88" s="231"/>
      <c r="L88" s="231"/>
      <c r="M88" s="231"/>
      <c r="N88" s="232"/>
    </row>
    <row r="89" spans="1:14" ht="22.5" customHeight="1">
      <c r="A89" s="216" t="s">
        <v>26</v>
      </c>
      <c r="B89" s="220" t="s">
        <v>59</v>
      </c>
      <c r="C89" s="33" t="s">
        <v>17</v>
      </c>
      <c r="D89" s="122">
        <f>SUM(D90:D94)</f>
        <v>4150.1</v>
      </c>
      <c r="E89" s="122">
        <f>SUM(E90:E94)</f>
        <v>100</v>
      </c>
      <c r="F89" s="122">
        <f>SUM(F90:F94)</f>
        <v>935.457</v>
      </c>
      <c r="G89" s="122">
        <f>SUM(G90:G94)</f>
        <v>22.540589383388347</v>
      </c>
      <c r="H89" s="122">
        <f>H93</f>
        <v>1946.21027</v>
      </c>
      <c r="I89" s="122">
        <f>I93</f>
        <v>46.89550299992771</v>
      </c>
      <c r="J89" s="122"/>
      <c r="K89" s="122"/>
      <c r="L89" s="122"/>
      <c r="M89" s="122"/>
      <c r="N89" s="222"/>
    </row>
    <row r="90" spans="1:14" ht="24.75" customHeight="1">
      <c r="A90" s="217"/>
      <c r="B90" s="221"/>
      <c r="C90" s="16" t="s">
        <v>12</v>
      </c>
      <c r="D90" s="123"/>
      <c r="E90" s="124"/>
      <c r="F90" s="123"/>
      <c r="G90" s="123"/>
      <c r="H90" s="123"/>
      <c r="I90" s="123"/>
      <c r="J90" s="123"/>
      <c r="K90" s="123"/>
      <c r="L90" s="123"/>
      <c r="M90" s="123"/>
      <c r="N90" s="223"/>
    </row>
    <row r="91" spans="1:14" ht="35.25" customHeight="1">
      <c r="A91" s="217"/>
      <c r="B91" s="221"/>
      <c r="C91" s="16" t="s">
        <v>13</v>
      </c>
      <c r="D91" s="125"/>
      <c r="E91" s="126"/>
      <c r="F91" s="125"/>
      <c r="G91" s="125"/>
      <c r="H91" s="125"/>
      <c r="I91" s="125"/>
      <c r="J91" s="125"/>
      <c r="K91" s="125"/>
      <c r="L91" s="125"/>
      <c r="M91" s="125"/>
      <c r="N91" s="223"/>
    </row>
    <row r="92" spans="1:14" ht="48.75" customHeight="1">
      <c r="A92" s="217"/>
      <c r="B92" s="221"/>
      <c r="C92" s="47" t="s">
        <v>33</v>
      </c>
      <c r="D92" s="125"/>
      <c r="E92" s="126"/>
      <c r="F92" s="125"/>
      <c r="G92" s="125"/>
      <c r="H92" s="125"/>
      <c r="I92" s="125"/>
      <c r="J92" s="125"/>
      <c r="K92" s="125"/>
      <c r="L92" s="125"/>
      <c r="M92" s="125"/>
      <c r="N92" s="223"/>
    </row>
    <row r="93" spans="1:14" ht="22.5" customHeight="1">
      <c r="A93" s="217"/>
      <c r="B93" s="221"/>
      <c r="C93" s="80" t="s">
        <v>14</v>
      </c>
      <c r="D93" s="125">
        <v>4150.1</v>
      </c>
      <c r="E93" s="129">
        <v>100</v>
      </c>
      <c r="F93" s="125">
        <v>935.457</v>
      </c>
      <c r="G93" s="125">
        <f>F93/D93*100</f>
        <v>22.540589383388347</v>
      </c>
      <c r="H93" s="125">
        <f>F93+1010.75327</f>
        <v>1946.21027</v>
      </c>
      <c r="I93" s="125">
        <f>H93/D93*100</f>
        <v>46.89550299992771</v>
      </c>
      <c r="J93" s="125"/>
      <c r="K93" s="125"/>
      <c r="L93" s="125"/>
      <c r="M93" s="125"/>
      <c r="N93" s="223"/>
    </row>
    <row r="94" spans="1:14" ht="27" customHeight="1">
      <c r="A94" s="217"/>
      <c r="B94" s="221"/>
      <c r="C94" s="32" t="s">
        <v>15</v>
      </c>
      <c r="D94" s="127"/>
      <c r="E94" s="128"/>
      <c r="F94" s="127"/>
      <c r="G94" s="127"/>
      <c r="H94" s="127"/>
      <c r="I94" s="127"/>
      <c r="J94" s="127"/>
      <c r="K94" s="127"/>
      <c r="L94" s="127"/>
      <c r="M94" s="127"/>
      <c r="N94" s="223"/>
    </row>
    <row r="95" spans="1:14" ht="22.5" customHeight="1">
      <c r="A95" s="216" t="s">
        <v>27</v>
      </c>
      <c r="B95" s="220" t="s">
        <v>60</v>
      </c>
      <c r="C95" s="33" t="s">
        <v>17</v>
      </c>
      <c r="D95" s="122">
        <f>SUM(D96:D99)</f>
        <v>230.1</v>
      </c>
      <c r="E95" s="122">
        <f>SUM(E96:E99)</f>
        <v>100</v>
      </c>
      <c r="F95" s="122">
        <f>SUM(F96:F99)</f>
        <v>97.776</v>
      </c>
      <c r="G95" s="122">
        <f>SUM(G96:G99)</f>
        <v>100</v>
      </c>
      <c r="H95" s="122">
        <f>H99</f>
        <v>217.28</v>
      </c>
      <c r="I95" s="122">
        <f>I99</f>
        <v>94.4285093437636</v>
      </c>
      <c r="J95" s="122"/>
      <c r="K95" s="122"/>
      <c r="L95" s="122"/>
      <c r="M95" s="122"/>
      <c r="N95" s="222"/>
    </row>
    <row r="96" spans="1:14" ht="25.5" customHeight="1">
      <c r="A96" s="217"/>
      <c r="B96" s="221"/>
      <c r="C96" s="16" t="s">
        <v>12</v>
      </c>
      <c r="D96" s="123"/>
      <c r="E96" s="124"/>
      <c r="F96" s="123"/>
      <c r="G96" s="123"/>
      <c r="H96" s="123"/>
      <c r="I96" s="123"/>
      <c r="J96" s="123"/>
      <c r="K96" s="123"/>
      <c r="L96" s="123"/>
      <c r="M96" s="123"/>
      <c r="N96" s="223"/>
    </row>
    <row r="97" spans="1:14" ht="32.25" customHeight="1">
      <c r="A97" s="217"/>
      <c r="B97" s="221"/>
      <c r="C97" s="16" t="s">
        <v>13</v>
      </c>
      <c r="D97" s="125"/>
      <c r="E97" s="126"/>
      <c r="F97" s="125"/>
      <c r="G97" s="125"/>
      <c r="H97" s="125"/>
      <c r="I97" s="125"/>
      <c r="J97" s="125"/>
      <c r="K97" s="125"/>
      <c r="L97" s="125"/>
      <c r="M97" s="125"/>
      <c r="N97" s="223"/>
    </row>
    <row r="98" spans="1:14" ht="49.5" customHeight="1">
      <c r="A98" s="217"/>
      <c r="B98" s="221"/>
      <c r="C98" s="47" t="s">
        <v>33</v>
      </c>
      <c r="D98" s="125"/>
      <c r="E98" s="126"/>
      <c r="F98" s="125"/>
      <c r="G98" s="125"/>
      <c r="H98" s="125"/>
      <c r="I98" s="125"/>
      <c r="J98" s="125"/>
      <c r="K98" s="125"/>
      <c r="L98" s="125"/>
      <c r="M98" s="125"/>
      <c r="N98" s="223"/>
    </row>
    <row r="99" spans="1:14" ht="22.5" customHeight="1">
      <c r="A99" s="217"/>
      <c r="B99" s="221"/>
      <c r="C99" s="80" t="s">
        <v>14</v>
      </c>
      <c r="D99" s="125">
        <v>230.1</v>
      </c>
      <c r="E99" s="129">
        <v>100</v>
      </c>
      <c r="F99" s="125">
        <v>97.776</v>
      </c>
      <c r="G99" s="125">
        <v>100</v>
      </c>
      <c r="H99" s="125">
        <f>F99+119.504</f>
        <v>217.28</v>
      </c>
      <c r="I99" s="125">
        <f>H99/D99*100</f>
        <v>94.4285093437636</v>
      </c>
      <c r="J99" s="125"/>
      <c r="K99" s="125"/>
      <c r="L99" s="125"/>
      <c r="M99" s="125"/>
      <c r="N99" s="223"/>
    </row>
    <row r="100" spans="1:14" ht="29.25" customHeight="1">
      <c r="A100" s="217"/>
      <c r="B100" s="221"/>
      <c r="C100" s="32" t="s">
        <v>15</v>
      </c>
      <c r="D100" s="127"/>
      <c r="E100" s="128"/>
      <c r="F100" s="127"/>
      <c r="G100" s="127"/>
      <c r="H100" s="127"/>
      <c r="I100" s="127"/>
      <c r="J100" s="127"/>
      <c r="K100" s="127"/>
      <c r="L100" s="127"/>
      <c r="M100" s="127"/>
      <c r="N100" s="223"/>
    </row>
    <row r="101" spans="1:14" ht="21" customHeight="1">
      <c r="A101" s="216"/>
      <c r="B101" s="218" t="s">
        <v>28</v>
      </c>
      <c r="C101" s="33" t="s">
        <v>17</v>
      </c>
      <c r="D101" s="122">
        <f>SUM(D102:D106)</f>
        <v>4380.200000000001</v>
      </c>
      <c r="E101" s="122">
        <f>SUM(E102:E106)</f>
        <v>100</v>
      </c>
      <c r="F101" s="122">
        <f>SUM(F102:F106)</f>
        <v>1033.233</v>
      </c>
      <c r="G101" s="122">
        <f>SUM(G102:G106)</f>
        <v>23.588717410163916</v>
      </c>
      <c r="H101" s="122">
        <f>H105</f>
        <v>2163.4902700000002</v>
      </c>
      <c r="I101" s="122">
        <f>I105</f>
        <v>94.4285093437636</v>
      </c>
      <c r="J101" s="122"/>
      <c r="K101" s="122"/>
      <c r="L101" s="122"/>
      <c r="M101" s="122"/>
      <c r="N101" s="227"/>
    </row>
    <row r="102" spans="1:14" ht="22.5" customHeight="1">
      <c r="A102" s="217"/>
      <c r="B102" s="219"/>
      <c r="C102" s="16" t="s">
        <v>12</v>
      </c>
      <c r="D102" s="123"/>
      <c r="E102" s="124"/>
      <c r="F102" s="123"/>
      <c r="G102" s="123"/>
      <c r="H102" s="123"/>
      <c r="I102" s="123"/>
      <c r="J102" s="123"/>
      <c r="K102" s="123"/>
      <c r="L102" s="123"/>
      <c r="M102" s="123"/>
      <c r="N102" s="228"/>
    </row>
    <row r="103" spans="1:14" ht="33" customHeight="1">
      <c r="A103" s="217"/>
      <c r="B103" s="219"/>
      <c r="C103" s="16" t="s">
        <v>13</v>
      </c>
      <c r="D103" s="125"/>
      <c r="E103" s="126"/>
      <c r="F103" s="125"/>
      <c r="G103" s="125"/>
      <c r="H103" s="125"/>
      <c r="I103" s="125"/>
      <c r="J103" s="125"/>
      <c r="K103" s="125"/>
      <c r="L103" s="125"/>
      <c r="M103" s="125"/>
      <c r="N103" s="228"/>
    </row>
    <row r="104" spans="1:14" ht="50.25" customHeight="1">
      <c r="A104" s="217"/>
      <c r="B104" s="219"/>
      <c r="C104" s="47" t="s">
        <v>33</v>
      </c>
      <c r="D104" s="125"/>
      <c r="E104" s="126"/>
      <c r="F104" s="125"/>
      <c r="G104" s="125"/>
      <c r="H104" s="125"/>
      <c r="I104" s="125"/>
      <c r="J104" s="125"/>
      <c r="K104" s="125"/>
      <c r="L104" s="125"/>
      <c r="M104" s="125"/>
      <c r="N104" s="228"/>
    </row>
    <row r="105" spans="1:14" ht="21" customHeight="1">
      <c r="A105" s="217"/>
      <c r="B105" s="219"/>
      <c r="C105" s="80" t="s">
        <v>14</v>
      </c>
      <c r="D105" s="125">
        <f>D99+D93</f>
        <v>4380.200000000001</v>
      </c>
      <c r="E105" s="129">
        <v>100</v>
      </c>
      <c r="F105" s="125">
        <f>F99+F93</f>
        <v>1033.233</v>
      </c>
      <c r="G105" s="125">
        <f>F105/D105*100</f>
        <v>23.588717410163916</v>
      </c>
      <c r="H105" s="125">
        <f>H99+H93</f>
        <v>2163.4902700000002</v>
      </c>
      <c r="I105" s="125">
        <f>I99</f>
        <v>94.4285093437636</v>
      </c>
      <c r="J105" s="125"/>
      <c r="K105" s="125"/>
      <c r="L105" s="125"/>
      <c r="M105" s="125"/>
      <c r="N105" s="228"/>
    </row>
    <row r="106" spans="1:14" ht="28.5" customHeight="1">
      <c r="A106" s="217"/>
      <c r="B106" s="219"/>
      <c r="C106" s="79" t="s">
        <v>15</v>
      </c>
      <c r="D106" s="127"/>
      <c r="E106" s="127"/>
      <c r="F106" s="127"/>
      <c r="G106" s="127"/>
      <c r="H106" s="127"/>
      <c r="I106" s="127"/>
      <c r="J106" s="127"/>
      <c r="K106" s="127"/>
      <c r="L106" s="127"/>
      <c r="M106" s="127"/>
      <c r="N106" s="228"/>
    </row>
    <row r="107" spans="1:14" ht="22.5" customHeight="1">
      <c r="A107" s="224" t="s">
        <v>29</v>
      </c>
      <c r="B107" s="224"/>
      <c r="C107" s="224"/>
      <c r="D107" s="224"/>
      <c r="E107" s="224"/>
      <c r="F107" s="224"/>
      <c r="G107" s="224"/>
      <c r="H107" s="224"/>
      <c r="I107" s="224"/>
      <c r="J107" s="224"/>
      <c r="K107" s="224"/>
      <c r="L107" s="224"/>
      <c r="M107" s="224"/>
      <c r="N107" s="224"/>
    </row>
    <row r="108" spans="1:14" ht="18.75" customHeight="1">
      <c r="A108" s="215" t="s">
        <v>63</v>
      </c>
      <c r="B108" s="215"/>
      <c r="C108" s="139" t="s">
        <v>17</v>
      </c>
      <c r="D108" s="85">
        <f>D18</f>
        <v>40869.8</v>
      </c>
      <c r="E108" s="85">
        <f>E18</f>
        <v>100</v>
      </c>
      <c r="F108" s="85">
        <f>F18</f>
        <v>8881.030999999999</v>
      </c>
      <c r="G108" s="85">
        <f>G18</f>
        <v>21.7300574017979</v>
      </c>
      <c r="H108" s="85">
        <f>SUM(H111:H113)</f>
        <v>21046.014199999998</v>
      </c>
      <c r="I108" s="85">
        <f>H108/D108*100</f>
        <v>51.49527083567816</v>
      </c>
      <c r="J108" s="85"/>
      <c r="K108" s="85"/>
      <c r="L108" s="85"/>
      <c r="M108" s="85"/>
      <c r="N108" s="227"/>
    </row>
    <row r="109" spans="1:14" ht="24.75" customHeight="1">
      <c r="A109" s="215"/>
      <c r="B109" s="215"/>
      <c r="C109" s="140" t="s">
        <v>12</v>
      </c>
      <c r="D109" s="87"/>
      <c r="E109" s="87"/>
      <c r="F109" s="87"/>
      <c r="G109" s="87"/>
      <c r="H109" s="87"/>
      <c r="I109" s="87"/>
      <c r="J109" s="87"/>
      <c r="K109" s="87"/>
      <c r="L109" s="87"/>
      <c r="M109" s="87"/>
      <c r="N109" s="228"/>
    </row>
    <row r="110" spans="1:14" ht="31.5" customHeight="1">
      <c r="A110" s="215"/>
      <c r="B110" s="215"/>
      <c r="C110" s="140" t="s">
        <v>13</v>
      </c>
      <c r="D110" s="87"/>
      <c r="E110" s="87"/>
      <c r="F110" s="87"/>
      <c r="G110" s="87"/>
      <c r="H110" s="90"/>
      <c r="I110" s="90"/>
      <c r="J110" s="90"/>
      <c r="K110" s="90"/>
      <c r="L110" s="90"/>
      <c r="M110" s="90"/>
      <c r="N110" s="228"/>
    </row>
    <row r="111" spans="1:14" ht="46.5" customHeight="1">
      <c r="A111" s="215"/>
      <c r="B111" s="215"/>
      <c r="C111" s="47" t="s">
        <v>61</v>
      </c>
      <c r="D111" s="87">
        <f aca="true" t="shared" si="4" ref="D111:G113">D21</f>
        <v>3314.4</v>
      </c>
      <c r="E111" s="87">
        <f t="shared" si="4"/>
        <v>100</v>
      </c>
      <c r="F111" s="87">
        <f t="shared" si="4"/>
        <v>785.592</v>
      </c>
      <c r="G111" s="87">
        <f t="shared" si="4"/>
        <v>23.702389572773352</v>
      </c>
      <c r="H111" s="90">
        <f>H85</f>
        <v>1666.908</v>
      </c>
      <c r="I111" s="90">
        <f>H111/D111*100</f>
        <v>50.2929036929761</v>
      </c>
      <c r="J111" s="90"/>
      <c r="K111" s="90"/>
      <c r="L111" s="90"/>
      <c r="M111" s="90"/>
      <c r="N111" s="228"/>
    </row>
    <row r="112" spans="1:14" ht="36.75" customHeight="1">
      <c r="A112" s="215"/>
      <c r="B112" s="215"/>
      <c r="C112" s="16" t="s">
        <v>62</v>
      </c>
      <c r="D112" s="87">
        <f t="shared" si="4"/>
        <v>33175.2</v>
      </c>
      <c r="E112" s="87">
        <f t="shared" si="4"/>
        <v>100</v>
      </c>
      <c r="F112" s="87">
        <f t="shared" si="4"/>
        <v>7062.206</v>
      </c>
      <c r="G112" s="87">
        <f t="shared" si="4"/>
        <v>21.2876064047843</v>
      </c>
      <c r="H112" s="90">
        <f>H86</f>
        <v>17215.61593</v>
      </c>
      <c r="I112" s="90">
        <f>H112/D112*100</f>
        <v>51.89302831633269</v>
      </c>
      <c r="J112" s="90"/>
      <c r="K112" s="90"/>
      <c r="L112" s="90"/>
      <c r="M112" s="90"/>
      <c r="N112" s="228"/>
    </row>
    <row r="113" spans="1:14" ht="20.25" customHeight="1">
      <c r="A113" s="215"/>
      <c r="B113" s="215"/>
      <c r="C113" s="142" t="s">
        <v>14</v>
      </c>
      <c r="D113" s="87">
        <f t="shared" si="4"/>
        <v>4380.200000000001</v>
      </c>
      <c r="E113" s="87">
        <f t="shared" si="4"/>
        <v>100</v>
      </c>
      <c r="F113" s="87">
        <f t="shared" si="4"/>
        <v>1033.233</v>
      </c>
      <c r="G113" s="87">
        <f t="shared" si="4"/>
        <v>23.588717410163916</v>
      </c>
      <c r="H113" s="90">
        <f>H105</f>
        <v>2163.4902700000002</v>
      </c>
      <c r="I113" s="90">
        <f>H113/D113*100</f>
        <v>49.392499657549884</v>
      </c>
      <c r="J113" s="90"/>
      <c r="K113" s="90"/>
      <c r="L113" s="90"/>
      <c r="M113" s="90"/>
      <c r="N113" s="228"/>
    </row>
    <row r="114" spans="1:14" ht="31.5" customHeight="1">
      <c r="A114" s="215"/>
      <c r="B114" s="215"/>
      <c r="C114" s="32" t="s">
        <v>15</v>
      </c>
      <c r="D114" s="87"/>
      <c r="E114" s="87"/>
      <c r="F114" s="87"/>
      <c r="G114" s="87"/>
      <c r="H114" s="87"/>
      <c r="I114" s="87"/>
      <c r="J114" s="87"/>
      <c r="K114" s="87"/>
      <c r="L114" s="87"/>
      <c r="M114" s="87"/>
      <c r="N114" s="228"/>
    </row>
    <row r="115" spans="1:14" s="35" customFormat="1" ht="68.25" customHeight="1">
      <c r="A115" s="225" t="s">
        <v>30</v>
      </c>
      <c r="B115" s="226"/>
      <c r="C115" s="226"/>
      <c r="D115" s="226"/>
      <c r="E115" s="226"/>
      <c r="F115" s="226"/>
      <c r="G115" s="226"/>
      <c r="H115" s="226"/>
      <c r="I115" s="226"/>
      <c r="J115" s="226"/>
      <c r="K115" s="226"/>
      <c r="L115" s="226"/>
      <c r="M115" s="226"/>
      <c r="N115" s="226"/>
    </row>
    <row r="116" spans="1:14" s="35" customFormat="1" ht="19.5" customHeight="1">
      <c r="A116" s="36"/>
      <c r="B116" s="37"/>
      <c r="C116" s="136"/>
      <c r="D116" s="37"/>
      <c r="E116" s="37"/>
      <c r="F116" s="37"/>
      <c r="G116" s="37"/>
      <c r="H116" s="37"/>
      <c r="I116" s="37"/>
      <c r="J116" s="37"/>
      <c r="K116" s="37"/>
      <c r="L116" s="37"/>
      <c r="M116" s="37"/>
      <c r="N116" s="37"/>
    </row>
    <row r="117" spans="1:13" ht="18.75">
      <c r="A117" s="205" t="s">
        <v>64</v>
      </c>
      <c r="B117" s="205"/>
      <c r="C117" s="205"/>
      <c r="D117" s="205"/>
      <c r="E117" s="205"/>
      <c r="F117" s="205"/>
      <c r="G117" s="205"/>
      <c r="H117" s="205"/>
      <c r="I117" s="205"/>
      <c r="J117" s="205"/>
      <c r="K117" s="205"/>
      <c r="L117" s="205"/>
      <c r="M117" s="205"/>
    </row>
    <row r="118" spans="1:13" ht="18.75">
      <c r="A118" s="38"/>
      <c r="B118" s="38"/>
      <c r="C118" s="137"/>
      <c r="D118" s="38"/>
      <c r="E118" s="38"/>
      <c r="F118" s="38"/>
      <c r="G118" s="38"/>
      <c r="H118" s="38"/>
      <c r="I118" s="38"/>
      <c r="J118" s="38"/>
      <c r="K118" s="38"/>
      <c r="L118" s="38"/>
      <c r="M118" s="38"/>
    </row>
    <row r="119" spans="1:14" ht="18.75">
      <c r="A119" s="39" t="s">
        <v>65</v>
      </c>
      <c r="B119" s="39"/>
      <c r="C119" s="138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1"/>
    </row>
    <row r="120" spans="1:13" ht="14.25" customHeight="1">
      <c r="A120" s="42"/>
      <c r="B120" s="44"/>
      <c r="D120" s="43"/>
      <c r="E120" s="43"/>
      <c r="F120" s="44"/>
      <c r="G120" s="44"/>
      <c r="H120" s="44"/>
      <c r="I120" s="44"/>
      <c r="J120" s="44"/>
      <c r="K120" s="44"/>
      <c r="L120" s="44"/>
      <c r="M120" s="44"/>
    </row>
    <row r="121" spans="1:13" ht="18.75">
      <c r="A121" s="206" t="s">
        <v>31</v>
      </c>
      <c r="B121" s="207"/>
      <c r="D121" s="43"/>
      <c r="E121" s="43"/>
      <c r="F121" s="44"/>
      <c r="G121" s="44"/>
      <c r="H121" s="44"/>
      <c r="I121" s="44"/>
      <c r="J121" s="44"/>
      <c r="K121" s="44"/>
      <c r="L121" s="44"/>
      <c r="M121" s="44"/>
    </row>
    <row r="122" spans="1:32" s="159" customFormat="1" ht="35.25" customHeight="1">
      <c r="A122" s="180" t="s">
        <v>66</v>
      </c>
      <c r="B122" s="180"/>
      <c r="C122" s="180"/>
      <c r="D122" s="158"/>
      <c r="E122" s="158"/>
      <c r="F122" s="58"/>
      <c r="H122" s="58"/>
      <c r="I122" s="58"/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</row>
    <row r="123" spans="1:32" s="159" customFormat="1" ht="15.75">
      <c r="A123" s="58"/>
      <c r="B123" s="58"/>
      <c r="C123" s="58"/>
      <c r="D123" s="58"/>
      <c r="E123" s="58"/>
      <c r="F123" s="58"/>
      <c r="H123" s="58"/>
      <c r="I123" s="58"/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</row>
    <row r="124" spans="1:32" s="159" customFormat="1" ht="33" customHeight="1">
      <c r="A124" s="180" t="s">
        <v>67</v>
      </c>
      <c r="B124" s="180"/>
      <c r="C124" s="180"/>
      <c r="D124" s="161"/>
      <c r="E124" s="58"/>
      <c r="F124" s="58"/>
      <c r="H124" s="58"/>
      <c r="I124" s="58"/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</row>
    <row r="125" spans="1:7" s="58" customFormat="1" ht="17.25" customHeight="1">
      <c r="A125" s="160"/>
      <c r="B125" s="160"/>
      <c r="C125" s="160"/>
      <c r="G125" s="159"/>
    </row>
    <row r="126" ht="15.75">
      <c r="A126" s="45"/>
    </row>
    <row r="127" ht="15.75">
      <c r="A127" s="45"/>
    </row>
    <row r="128" ht="14.25" customHeight="1">
      <c r="A128" s="45"/>
    </row>
    <row r="129" ht="15.75">
      <c r="A129" s="46"/>
    </row>
    <row r="130" ht="15.75">
      <c r="A130" s="45"/>
    </row>
    <row r="131" ht="15.75">
      <c r="A131" s="45"/>
    </row>
    <row r="132" ht="15.75">
      <c r="A132" s="45"/>
    </row>
    <row r="133" ht="15.75">
      <c r="A133" s="45"/>
    </row>
    <row r="134" ht="12.75" customHeight="1">
      <c r="A134" s="45"/>
    </row>
    <row r="135" ht="15.75">
      <c r="A135" s="46"/>
    </row>
    <row r="136" ht="15.75">
      <c r="A136" s="45"/>
    </row>
    <row r="137" spans="1:14" s="1" customFormat="1" ht="15.75">
      <c r="A137" s="45"/>
      <c r="C137" s="69"/>
      <c r="D137" s="2"/>
      <c r="E137" s="2"/>
      <c r="N137" s="3"/>
    </row>
    <row r="138" spans="1:14" s="1" customFormat="1" ht="15.75">
      <c r="A138" s="45"/>
      <c r="C138" s="69"/>
      <c r="D138" s="2"/>
      <c r="E138" s="2"/>
      <c r="N138" s="3"/>
    </row>
    <row r="139" spans="1:14" s="1" customFormat="1" ht="15.75">
      <c r="A139" s="45"/>
      <c r="C139" s="69"/>
      <c r="D139" s="2"/>
      <c r="E139" s="2"/>
      <c r="N139" s="3"/>
    </row>
    <row r="140" spans="1:14" s="1" customFormat="1" ht="15.75">
      <c r="A140" s="45"/>
      <c r="C140" s="69"/>
      <c r="D140" s="2"/>
      <c r="E140" s="2"/>
      <c r="N140" s="3"/>
    </row>
    <row r="146" spans="3:14" s="1" customFormat="1" ht="49.5" customHeight="1">
      <c r="C146" s="69"/>
      <c r="D146" s="2"/>
      <c r="E146" s="2"/>
      <c r="N146" s="3"/>
    </row>
  </sheetData>
  <sheetProtection/>
  <mergeCells count="61">
    <mergeCell ref="A2:N2"/>
    <mergeCell ref="D9:M9"/>
    <mergeCell ref="A9:C9"/>
    <mergeCell ref="N18:N24"/>
    <mergeCell ref="N14:N16"/>
    <mergeCell ref="D15:D16"/>
    <mergeCell ref="E15:E16"/>
    <mergeCell ref="H15:I15"/>
    <mergeCell ref="D14:E14"/>
    <mergeCell ref="F15:G15"/>
    <mergeCell ref="N39:N50"/>
    <mergeCell ref="A57:N57"/>
    <mergeCell ref="A58:A63"/>
    <mergeCell ref="B58:B63"/>
    <mergeCell ref="N58:N63"/>
    <mergeCell ref="A64:A69"/>
    <mergeCell ref="B64:B69"/>
    <mergeCell ref="N64:N69"/>
    <mergeCell ref="A70:A75"/>
    <mergeCell ref="B70:B75"/>
    <mergeCell ref="N70:N75"/>
    <mergeCell ref="A76:A81"/>
    <mergeCell ref="B76:B81"/>
    <mergeCell ref="N76:N81"/>
    <mergeCell ref="A107:N107"/>
    <mergeCell ref="A39:B44"/>
    <mergeCell ref="A115:N115"/>
    <mergeCell ref="N108:N114"/>
    <mergeCell ref="N101:N106"/>
    <mergeCell ref="A82:A87"/>
    <mergeCell ref="B82:B87"/>
    <mergeCell ref="N82:N87"/>
    <mergeCell ref="A88:N88"/>
    <mergeCell ref="B89:B94"/>
    <mergeCell ref="A101:A106"/>
    <mergeCell ref="B101:B106"/>
    <mergeCell ref="A95:A100"/>
    <mergeCell ref="B95:B100"/>
    <mergeCell ref="A89:A94"/>
    <mergeCell ref="N95:N100"/>
    <mergeCell ref="N89:N94"/>
    <mergeCell ref="L15:M15"/>
    <mergeCell ref="A14:A16"/>
    <mergeCell ref="B14:B16"/>
    <mergeCell ref="C14:C16"/>
    <mergeCell ref="A122:C122"/>
    <mergeCell ref="A117:M117"/>
    <mergeCell ref="A121:B121"/>
    <mergeCell ref="A45:B50"/>
    <mergeCell ref="A51:B56"/>
    <mergeCell ref="A108:B114"/>
    <mergeCell ref="A124:C124"/>
    <mergeCell ref="A3:N3"/>
    <mergeCell ref="A4:N4"/>
    <mergeCell ref="A6:N6"/>
    <mergeCell ref="A7:N7"/>
    <mergeCell ref="F14:M14"/>
    <mergeCell ref="A25:B31"/>
    <mergeCell ref="A32:B38"/>
    <mergeCell ref="A18:B24"/>
    <mergeCell ref="J15:K15"/>
  </mergeCells>
  <printOptions/>
  <pageMargins left="0.5905511811023623" right="0.44" top="0.44" bottom="0.3937007874015748" header="0" footer="0"/>
  <pageSetup fitToHeight="0" fitToWidth="1" horizontalDpi="600" verticalDpi="600" orientation="landscape" paperSize="9" scale="62" r:id="rId1"/>
  <headerFooter>
    <oddFooter>&amp;C&amp;"Times New Roman,обычный"&amp;8Страница  &amp;P из &amp;N</oddFooter>
  </headerFooter>
  <rowBreaks count="1" manualBreakCount="1">
    <brk id="56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2:AR23"/>
  <sheetViews>
    <sheetView view="pageBreakPreview" zoomScale="90" zoomScaleNormal="71" zoomScaleSheetLayoutView="90" zoomScalePageLayoutView="0" workbookViewId="0" topLeftCell="A1">
      <selection activeCell="A7" sqref="A7:Q7"/>
    </sheetView>
  </sheetViews>
  <sheetFormatPr defaultColWidth="9.140625" defaultRowHeight="15"/>
  <cols>
    <col min="1" max="1" width="6.140625" style="57" customWidth="1"/>
    <col min="2" max="2" width="35.57421875" style="58" customWidth="1"/>
    <col min="3" max="4" width="12.7109375" style="58" customWidth="1"/>
    <col min="5" max="16" width="9.00390625" style="58" customWidth="1"/>
    <col min="17" max="17" width="22.7109375" style="58" customWidth="1"/>
    <col min="18" max="16384" width="9.140625" style="58" customWidth="1"/>
  </cols>
  <sheetData>
    <row r="2" spans="1:17" ht="18.75">
      <c r="A2" s="251" t="s">
        <v>41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</row>
    <row r="3" spans="1:17" ht="15" customHeight="1">
      <c r="A3" s="251" t="s">
        <v>42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</row>
    <row r="4" spans="1:17" ht="15.75">
      <c r="A4" s="182" t="s">
        <v>34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</row>
    <row r="5" spans="1:16" ht="15.75" customHeight="1">
      <c r="A5" s="72"/>
      <c r="B5" s="72"/>
      <c r="C5" s="72"/>
      <c r="D5" s="72"/>
      <c r="E5" s="50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7" ht="15.75" customHeight="1">
      <c r="A6" s="252" t="s">
        <v>134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</row>
    <row r="7" spans="1:17" ht="15.75">
      <c r="A7" s="182" t="s">
        <v>35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</row>
    <row r="8" spans="1:17" ht="12.75" customHeight="1">
      <c r="A8" s="255" t="s">
        <v>2</v>
      </c>
      <c r="B8" s="253" t="s">
        <v>39</v>
      </c>
      <c r="C8" s="253" t="s">
        <v>40</v>
      </c>
      <c r="D8" s="253" t="s">
        <v>69</v>
      </c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7" t="s">
        <v>80</v>
      </c>
    </row>
    <row r="9" spans="1:17" ht="87" customHeight="1">
      <c r="A9" s="255"/>
      <c r="B9" s="253"/>
      <c r="C9" s="253"/>
      <c r="D9" s="253"/>
      <c r="E9" s="249" t="s">
        <v>47</v>
      </c>
      <c r="F9" s="250"/>
      <c r="G9" s="250"/>
      <c r="H9" s="249" t="s">
        <v>48</v>
      </c>
      <c r="I9" s="250"/>
      <c r="J9" s="250"/>
      <c r="K9" s="249" t="s">
        <v>49</v>
      </c>
      <c r="L9" s="250"/>
      <c r="M9" s="250"/>
      <c r="N9" s="249" t="s">
        <v>68</v>
      </c>
      <c r="O9" s="250"/>
      <c r="P9" s="250"/>
      <c r="Q9" s="258"/>
    </row>
    <row r="10" spans="1:17" ht="19.5" customHeight="1">
      <c r="A10" s="255"/>
      <c r="B10" s="253"/>
      <c r="C10" s="253"/>
      <c r="D10" s="253"/>
      <c r="E10" s="162" t="s">
        <v>8</v>
      </c>
      <c r="F10" s="162" t="s">
        <v>9</v>
      </c>
      <c r="G10" s="162" t="s">
        <v>7</v>
      </c>
      <c r="H10" s="162" t="s">
        <v>8</v>
      </c>
      <c r="I10" s="162" t="s">
        <v>9</v>
      </c>
      <c r="J10" s="162" t="s">
        <v>7</v>
      </c>
      <c r="K10" s="162" t="s">
        <v>8</v>
      </c>
      <c r="L10" s="162" t="s">
        <v>9</v>
      </c>
      <c r="M10" s="162" t="s">
        <v>7</v>
      </c>
      <c r="N10" s="162" t="s">
        <v>8</v>
      </c>
      <c r="O10" s="162" t="s">
        <v>9</v>
      </c>
      <c r="P10" s="162" t="s">
        <v>7</v>
      </c>
      <c r="Q10" s="259"/>
    </row>
    <row r="11" spans="1:17" ht="78.75">
      <c r="A11" s="164" t="s">
        <v>70</v>
      </c>
      <c r="B11" s="166" t="s">
        <v>74</v>
      </c>
      <c r="C11" s="162">
        <v>44.644</v>
      </c>
      <c r="D11" s="162">
        <v>44.644</v>
      </c>
      <c r="E11" s="162">
        <v>44.644</v>
      </c>
      <c r="F11" s="162">
        <v>44.644</v>
      </c>
      <c r="G11" s="162">
        <v>100</v>
      </c>
      <c r="H11" s="162">
        <f>E11</f>
        <v>44.644</v>
      </c>
      <c r="I11" s="162">
        <f>F11</f>
        <v>44.644</v>
      </c>
      <c r="J11" s="162">
        <f>G11</f>
        <v>100</v>
      </c>
      <c r="K11" s="162"/>
      <c r="L11" s="162"/>
      <c r="M11" s="162"/>
      <c r="N11" s="162"/>
      <c r="O11" s="162"/>
      <c r="P11" s="162"/>
      <c r="Q11" s="163"/>
    </row>
    <row r="12" spans="1:17" ht="141.75">
      <c r="A12" s="165" t="s">
        <v>71</v>
      </c>
      <c r="B12" s="167" t="s">
        <v>75</v>
      </c>
      <c r="C12" s="60">
        <v>0</v>
      </c>
      <c r="D12" s="61">
        <v>0</v>
      </c>
      <c r="E12" s="61">
        <v>0</v>
      </c>
      <c r="F12" s="61">
        <v>0</v>
      </c>
      <c r="G12" s="61">
        <v>100</v>
      </c>
      <c r="H12" s="61">
        <v>0</v>
      </c>
      <c r="I12" s="61">
        <v>0</v>
      </c>
      <c r="J12" s="61">
        <v>100</v>
      </c>
      <c r="K12" s="61"/>
      <c r="L12" s="61"/>
      <c r="M12" s="61"/>
      <c r="N12" s="61"/>
      <c r="O12" s="61"/>
      <c r="P12" s="61"/>
      <c r="Q12" s="59"/>
    </row>
    <row r="13" spans="1:17" ht="126">
      <c r="A13" s="165" t="s">
        <v>72</v>
      </c>
      <c r="B13" s="167" t="s">
        <v>76</v>
      </c>
      <c r="C13" s="60">
        <v>100</v>
      </c>
      <c r="D13" s="61">
        <v>100</v>
      </c>
      <c r="E13" s="61">
        <v>100</v>
      </c>
      <c r="F13" s="61">
        <v>100</v>
      </c>
      <c r="G13" s="61">
        <v>100</v>
      </c>
      <c r="H13" s="61">
        <v>100</v>
      </c>
      <c r="I13" s="61">
        <v>100</v>
      </c>
      <c r="J13" s="61">
        <v>100</v>
      </c>
      <c r="K13" s="61"/>
      <c r="L13" s="61"/>
      <c r="M13" s="61"/>
      <c r="N13" s="61"/>
      <c r="O13" s="61"/>
      <c r="P13" s="61"/>
      <c r="Q13" s="59"/>
    </row>
    <row r="14" spans="1:17" ht="157.5">
      <c r="A14" s="165" t="s">
        <v>56</v>
      </c>
      <c r="B14" s="167" t="s">
        <v>77</v>
      </c>
      <c r="C14" s="60">
        <v>0</v>
      </c>
      <c r="D14" s="61">
        <v>0</v>
      </c>
      <c r="E14" s="61">
        <v>0</v>
      </c>
      <c r="F14" s="61">
        <v>0</v>
      </c>
      <c r="G14" s="61">
        <v>100</v>
      </c>
      <c r="H14" s="61">
        <v>0</v>
      </c>
      <c r="I14" s="61">
        <v>0</v>
      </c>
      <c r="J14" s="61">
        <v>100</v>
      </c>
      <c r="K14" s="61"/>
      <c r="L14" s="61"/>
      <c r="M14" s="61"/>
      <c r="N14" s="61"/>
      <c r="O14" s="61"/>
      <c r="P14" s="61"/>
      <c r="Q14" s="59"/>
    </row>
    <row r="15" spans="1:17" ht="120.75" customHeight="1">
      <c r="A15" s="165" t="s">
        <v>73</v>
      </c>
      <c r="B15" s="167" t="s">
        <v>78</v>
      </c>
      <c r="C15" s="60">
        <v>19.45</v>
      </c>
      <c r="D15" s="169">
        <v>19.45</v>
      </c>
      <c r="E15" s="169">
        <v>4.108</v>
      </c>
      <c r="F15" s="169">
        <v>3.452</v>
      </c>
      <c r="G15" s="61">
        <f>F15/E15*100</f>
        <v>84.03115871470303</v>
      </c>
      <c r="H15" s="169">
        <v>9.73</v>
      </c>
      <c r="I15" s="169">
        <f>F15+3.758</f>
        <v>7.21</v>
      </c>
      <c r="J15" s="61">
        <f>I15/C15*100</f>
        <v>37.0694087403599</v>
      </c>
      <c r="K15" s="61"/>
      <c r="L15" s="61"/>
      <c r="M15" s="61"/>
      <c r="N15" s="61"/>
      <c r="O15" s="61"/>
      <c r="P15" s="61"/>
      <c r="Q15" s="171"/>
    </row>
    <row r="16" spans="1:18" s="64" customFormat="1" ht="15.75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spans="1:18" s="64" customFormat="1" ht="15.75">
      <c r="A17" s="62"/>
      <c r="B17" s="256" t="s">
        <v>64</v>
      </c>
      <c r="C17" s="256"/>
      <c r="D17" s="256"/>
      <c r="E17" s="256"/>
      <c r="F17" s="256"/>
      <c r="G17" s="256"/>
      <c r="H17" s="256"/>
      <c r="I17" s="256"/>
      <c r="J17" s="256"/>
      <c r="K17" s="256"/>
      <c r="L17" s="256"/>
      <c r="M17" s="256"/>
      <c r="N17" s="256"/>
      <c r="O17" s="256"/>
      <c r="P17" s="256"/>
      <c r="Q17" s="256"/>
      <c r="R17" s="63"/>
    </row>
    <row r="18" spans="1:18" s="64" customFormat="1" ht="12.75" customHeight="1">
      <c r="A18" s="74"/>
      <c r="B18" s="170"/>
      <c r="C18" s="75"/>
      <c r="D18" s="7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</row>
    <row r="19" spans="1:18" s="64" customFormat="1" ht="15.75">
      <c r="A19" s="65"/>
      <c r="B19" s="256" t="s">
        <v>79</v>
      </c>
      <c r="C19" s="256"/>
      <c r="D19" s="256"/>
      <c r="E19" s="256"/>
      <c r="F19" s="256"/>
      <c r="G19" s="256"/>
      <c r="H19" s="256"/>
      <c r="I19" s="256"/>
      <c r="J19" s="256"/>
      <c r="K19" s="256"/>
      <c r="L19" s="256"/>
      <c r="M19" s="256"/>
      <c r="N19" s="256"/>
      <c r="O19" s="256"/>
      <c r="P19" s="256"/>
      <c r="Q19" s="256"/>
      <c r="R19" s="63"/>
    </row>
    <row r="20" spans="1:18" s="64" customFormat="1" ht="15.75">
      <c r="A20" s="65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</row>
    <row r="21" spans="1:44" s="5" customFormat="1" ht="14.25" customHeight="1">
      <c r="A21" s="254"/>
      <c r="B21" s="254"/>
      <c r="C21" s="254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66"/>
      <c r="AG21" s="66"/>
      <c r="AH21" s="66"/>
      <c r="AI21" s="66"/>
      <c r="AJ21" s="66"/>
      <c r="AK21" s="66"/>
      <c r="AL21" s="66"/>
      <c r="AM21" s="66"/>
      <c r="AN21" s="66"/>
      <c r="AO21" s="66"/>
      <c r="AP21" s="66"/>
      <c r="AQ21" s="66"/>
      <c r="AR21" s="66"/>
    </row>
    <row r="22" spans="1:40" s="5" customFormat="1" ht="15.75">
      <c r="A22" s="67"/>
      <c r="B22" s="68"/>
      <c r="C22" s="68"/>
      <c r="D22" s="69"/>
      <c r="E22" s="70"/>
      <c r="F22" s="70"/>
      <c r="G22" s="70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68"/>
      <c r="AJ22" s="68"/>
      <c r="AK22" s="68"/>
      <c r="AL22" s="71"/>
      <c r="AM22" s="71"/>
      <c r="AN22" s="71"/>
    </row>
    <row r="23" ht="15.75">
      <c r="A23" s="66"/>
    </row>
  </sheetData>
  <sheetProtection/>
  <mergeCells count="18">
    <mergeCell ref="A21:C21"/>
    <mergeCell ref="A8:A10"/>
    <mergeCell ref="B8:B10"/>
    <mergeCell ref="C8:C10"/>
    <mergeCell ref="D8:D10"/>
    <mergeCell ref="B17:Q17"/>
    <mergeCell ref="B19:Q19"/>
    <mergeCell ref="Q8:Q10"/>
    <mergeCell ref="E9:G9"/>
    <mergeCell ref="H9:J9"/>
    <mergeCell ref="K9:M9"/>
    <mergeCell ref="N9:P9"/>
    <mergeCell ref="A2:Q2"/>
    <mergeCell ref="A3:Q3"/>
    <mergeCell ref="A6:Q6"/>
    <mergeCell ref="A7:Q7"/>
    <mergeCell ref="A4:Q4"/>
    <mergeCell ref="E8:P8"/>
  </mergeCells>
  <printOptions/>
  <pageMargins left="0.73" right="0.7086614173228347" top="0.59" bottom="0.53" header="0.31496062992125984" footer="0.31496062992125984"/>
  <pageSetup fitToHeight="2" fitToWidth="1" horizontalDpi="600" verticalDpi="600" orientation="landscape" paperSize="9" scale="66" r:id="rId1"/>
  <rowBreaks count="1" manualBreakCount="1">
    <brk id="1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G105"/>
  <sheetViews>
    <sheetView view="pageBreakPreview" zoomScale="70" zoomScaleNormal="80" zoomScaleSheetLayoutView="70" zoomScalePageLayoutView="0" workbookViewId="0" topLeftCell="A1">
      <selection activeCell="J24" sqref="J24"/>
    </sheetView>
  </sheetViews>
  <sheetFormatPr defaultColWidth="9.140625" defaultRowHeight="15"/>
  <cols>
    <col min="1" max="1" width="8.00390625" style="1" customWidth="1"/>
    <col min="2" max="2" width="29.421875" style="1" customWidth="1"/>
    <col min="3" max="3" width="24.28125" style="69" customWidth="1"/>
    <col min="4" max="5" width="13.8515625" style="2" customWidth="1"/>
    <col min="6" max="13" width="12.8515625" style="1" customWidth="1"/>
    <col min="14" max="14" width="26.140625" style="3" customWidth="1"/>
    <col min="15" max="16384" width="9.140625" style="3" customWidth="1"/>
  </cols>
  <sheetData>
    <row r="1" ht="18.75">
      <c r="N1" s="4" t="s">
        <v>0</v>
      </c>
    </row>
    <row r="2" spans="1:14" s="5" customFormat="1" ht="24" customHeight="1">
      <c r="A2" s="236" t="s">
        <v>32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</row>
    <row r="3" spans="1:14" s="6" customFormat="1" ht="17.25" customHeight="1">
      <c r="A3" s="181" t="s">
        <v>81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s="6" customFormat="1" ht="17.25" customHeight="1">
      <c r="A4" s="182" t="s">
        <v>34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</row>
    <row r="5" spans="3:6" s="6" customFormat="1" ht="9" customHeight="1">
      <c r="C5" s="130"/>
      <c r="F5" s="50"/>
    </row>
    <row r="6" spans="1:14" s="7" customFormat="1" ht="19.5" customHeight="1">
      <c r="A6" s="183" t="s">
        <v>133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</row>
    <row r="7" spans="1:14" s="7" customFormat="1" ht="13.5" customHeight="1">
      <c r="A7" s="182" t="s">
        <v>35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</row>
    <row r="8" spans="1:14" s="7" customFormat="1" ht="13.5" customHeight="1">
      <c r="A8" s="49"/>
      <c r="B8" s="76"/>
      <c r="C8" s="131"/>
      <c r="D8" s="76"/>
      <c r="E8" s="76"/>
      <c r="F8" s="50"/>
      <c r="G8" s="76"/>
      <c r="H8" s="76"/>
      <c r="I8" s="76"/>
      <c r="J8" s="76"/>
      <c r="K8" s="76"/>
      <c r="L8" s="76"/>
      <c r="M8" s="76"/>
      <c r="N8" s="48"/>
    </row>
    <row r="9" spans="1:14" s="7" customFormat="1" ht="38.25" customHeight="1">
      <c r="A9" s="238" t="s">
        <v>36</v>
      </c>
      <c r="B9" s="238"/>
      <c r="C9" s="238"/>
      <c r="D9" s="237" t="s">
        <v>82</v>
      </c>
      <c r="E9" s="237"/>
      <c r="F9" s="237"/>
      <c r="G9" s="237"/>
      <c r="H9" s="237"/>
      <c r="I9" s="237"/>
      <c r="J9" s="237"/>
      <c r="K9" s="237"/>
      <c r="L9" s="237"/>
      <c r="M9" s="237"/>
      <c r="N9" s="48"/>
    </row>
    <row r="10" spans="1:14" s="7" customFormat="1" ht="13.5" customHeight="1">
      <c r="A10" s="52" t="s">
        <v>37</v>
      </c>
      <c r="B10" s="76"/>
      <c r="C10" s="131"/>
      <c r="D10" s="76"/>
      <c r="E10" s="76"/>
      <c r="F10" s="50"/>
      <c r="G10" s="76"/>
      <c r="H10" s="76"/>
      <c r="I10" s="76"/>
      <c r="J10" s="76"/>
      <c r="K10" s="76"/>
      <c r="L10" s="76"/>
      <c r="M10" s="76"/>
      <c r="N10" s="48"/>
    </row>
    <row r="11" spans="1:14" s="7" customFormat="1" ht="13.5" customHeight="1">
      <c r="A11" s="52"/>
      <c r="B11" s="77"/>
      <c r="C11" s="132"/>
      <c r="D11" s="77"/>
      <c r="E11" s="77"/>
      <c r="F11" s="55"/>
      <c r="G11" s="77"/>
      <c r="H11" s="77"/>
      <c r="I11" s="77"/>
      <c r="J11" s="77"/>
      <c r="K11" s="77"/>
      <c r="L11" s="77"/>
      <c r="M11" s="77"/>
      <c r="N11" s="48"/>
    </row>
    <row r="12" spans="1:13" ht="15.75">
      <c r="A12" s="52" t="s">
        <v>45</v>
      </c>
      <c r="B12" s="53"/>
      <c r="C12" s="133" t="s">
        <v>44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1:14" ht="16.5" thickBot="1">
      <c r="A13" s="52"/>
      <c r="B13" s="51"/>
      <c r="C13" s="134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4" t="s">
        <v>1</v>
      </c>
    </row>
    <row r="14" spans="1:14" ht="15" customHeight="1">
      <c r="A14" s="199" t="s">
        <v>2</v>
      </c>
      <c r="B14" s="202" t="s">
        <v>3</v>
      </c>
      <c r="C14" s="202" t="s">
        <v>4</v>
      </c>
      <c r="D14" s="247" t="s">
        <v>5</v>
      </c>
      <c r="E14" s="248"/>
      <c r="F14" s="184" t="s">
        <v>38</v>
      </c>
      <c r="G14" s="185"/>
      <c r="H14" s="185"/>
      <c r="I14" s="185"/>
      <c r="J14" s="185"/>
      <c r="K14" s="185"/>
      <c r="L14" s="185"/>
      <c r="M14" s="186"/>
      <c r="N14" s="240" t="s">
        <v>6</v>
      </c>
    </row>
    <row r="15" spans="1:14" ht="28.5" customHeight="1">
      <c r="A15" s="200"/>
      <c r="B15" s="203"/>
      <c r="C15" s="203"/>
      <c r="D15" s="243" t="s">
        <v>46</v>
      </c>
      <c r="E15" s="244" t="s">
        <v>7</v>
      </c>
      <c r="F15" s="197" t="s">
        <v>47</v>
      </c>
      <c r="G15" s="198"/>
      <c r="H15" s="246" t="s">
        <v>48</v>
      </c>
      <c r="I15" s="198"/>
      <c r="J15" s="197" t="s">
        <v>49</v>
      </c>
      <c r="K15" s="198"/>
      <c r="L15" s="197" t="s">
        <v>50</v>
      </c>
      <c r="M15" s="198"/>
      <c r="N15" s="241"/>
    </row>
    <row r="16" spans="1:14" ht="40.5" customHeight="1">
      <c r="A16" s="201"/>
      <c r="B16" s="204"/>
      <c r="C16" s="204"/>
      <c r="D16" s="204"/>
      <c r="E16" s="245"/>
      <c r="F16" s="8" t="s">
        <v>9</v>
      </c>
      <c r="G16" s="9" t="s">
        <v>7</v>
      </c>
      <c r="H16" s="8" t="s">
        <v>9</v>
      </c>
      <c r="I16" s="9" t="s">
        <v>7</v>
      </c>
      <c r="J16" s="8" t="s">
        <v>9</v>
      </c>
      <c r="K16" s="10" t="s">
        <v>7</v>
      </c>
      <c r="L16" s="8" t="s">
        <v>9</v>
      </c>
      <c r="M16" s="10" t="s">
        <v>7</v>
      </c>
      <c r="N16" s="242"/>
    </row>
    <row r="17" spans="1:14" s="12" customFormat="1" ht="15.75">
      <c r="A17" s="156">
        <v>1</v>
      </c>
      <c r="B17" s="156">
        <v>2</v>
      </c>
      <c r="C17" s="156">
        <v>4</v>
      </c>
      <c r="D17" s="156">
        <v>5</v>
      </c>
      <c r="E17" s="157">
        <v>7</v>
      </c>
      <c r="F17" s="156">
        <v>9</v>
      </c>
      <c r="G17" s="157">
        <v>10</v>
      </c>
      <c r="H17" s="156">
        <v>12</v>
      </c>
      <c r="I17" s="157">
        <v>13</v>
      </c>
      <c r="J17" s="156">
        <v>15</v>
      </c>
      <c r="K17" s="157">
        <v>16</v>
      </c>
      <c r="L17" s="156">
        <v>18</v>
      </c>
      <c r="M17" s="157">
        <v>19</v>
      </c>
      <c r="N17" s="11">
        <v>44</v>
      </c>
    </row>
    <row r="18" spans="1:14" ht="19.5" customHeight="1">
      <c r="A18" s="193" t="s">
        <v>10</v>
      </c>
      <c r="B18" s="194"/>
      <c r="C18" s="34" t="s">
        <v>11</v>
      </c>
      <c r="D18" s="83">
        <f>SUM(D19:D23)</f>
        <v>126</v>
      </c>
      <c r="E18" s="155">
        <v>100</v>
      </c>
      <c r="F18" s="83">
        <f>SUM(F21:F23)</f>
        <v>0</v>
      </c>
      <c r="G18" s="83">
        <f>F18/D18*100</f>
        <v>0</v>
      </c>
      <c r="H18" s="83">
        <f>SUM(H22)</f>
        <v>31.5</v>
      </c>
      <c r="I18" s="83">
        <f>SUM(I22)</f>
        <v>25</v>
      </c>
      <c r="J18" s="83"/>
      <c r="K18" s="83"/>
      <c r="L18" s="83"/>
      <c r="M18" s="83"/>
      <c r="N18" s="239"/>
    </row>
    <row r="19" spans="1:14" ht="15.75">
      <c r="A19" s="193"/>
      <c r="B19" s="194"/>
      <c r="C19" s="24" t="s">
        <v>12</v>
      </c>
      <c r="D19" s="143"/>
      <c r="E19" s="88"/>
      <c r="F19" s="87"/>
      <c r="G19" s="87"/>
      <c r="H19" s="87"/>
      <c r="I19" s="87"/>
      <c r="J19" s="87"/>
      <c r="K19" s="87"/>
      <c r="L19" s="87"/>
      <c r="M19" s="87"/>
      <c r="N19" s="228"/>
    </row>
    <row r="20" spans="1:14" ht="31.5">
      <c r="A20" s="193"/>
      <c r="B20" s="194"/>
      <c r="C20" s="24" t="s">
        <v>13</v>
      </c>
      <c r="D20" s="143"/>
      <c r="E20" s="93"/>
      <c r="F20" s="90"/>
      <c r="G20" s="90"/>
      <c r="H20" s="90"/>
      <c r="I20" s="90"/>
      <c r="J20" s="90"/>
      <c r="K20" s="90"/>
      <c r="L20" s="90"/>
      <c r="M20" s="90"/>
      <c r="N20" s="228"/>
    </row>
    <row r="21" spans="1:14" ht="47.25">
      <c r="A21" s="193"/>
      <c r="B21" s="194"/>
      <c r="C21" s="47" t="s">
        <v>33</v>
      </c>
      <c r="D21" s="87"/>
      <c r="E21" s="100"/>
      <c r="F21" s="90"/>
      <c r="G21" s="90"/>
      <c r="H21" s="90"/>
      <c r="I21" s="90"/>
      <c r="J21" s="90"/>
      <c r="K21" s="82"/>
      <c r="L21" s="82"/>
      <c r="M21" s="82"/>
      <c r="N21" s="228"/>
    </row>
    <row r="22" spans="1:14" ht="15.75">
      <c r="A22" s="193"/>
      <c r="B22" s="194"/>
      <c r="C22" s="135" t="s">
        <v>14</v>
      </c>
      <c r="D22" s="87">
        <f>D65</f>
        <v>126</v>
      </c>
      <c r="E22" s="100">
        <v>100</v>
      </c>
      <c r="F22" s="90">
        <f>F65</f>
        <v>0</v>
      </c>
      <c r="G22" s="90">
        <f>F22/D22*100</f>
        <v>0</v>
      </c>
      <c r="H22" s="90">
        <f>H65</f>
        <v>31.5</v>
      </c>
      <c r="I22" s="90">
        <f>H22/D22*100</f>
        <v>25</v>
      </c>
      <c r="J22" s="90"/>
      <c r="K22" s="82"/>
      <c r="L22" s="82"/>
      <c r="M22" s="82"/>
      <c r="N22" s="228"/>
    </row>
    <row r="23" spans="1:14" ht="31.5">
      <c r="A23" s="193"/>
      <c r="B23" s="194"/>
      <c r="C23" s="27" t="s">
        <v>15</v>
      </c>
      <c r="D23" s="144"/>
      <c r="E23" s="100"/>
      <c r="F23" s="90"/>
      <c r="G23" s="90"/>
      <c r="H23" s="90"/>
      <c r="I23" s="90"/>
      <c r="J23" s="90"/>
      <c r="K23" s="82"/>
      <c r="L23" s="82"/>
      <c r="M23" s="82"/>
      <c r="N23" s="228"/>
    </row>
    <row r="24" spans="1:14" ht="30.75" customHeight="1">
      <c r="A24" s="187" t="s">
        <v>16</v>
      </c>
      <c r="B24" s="188"/>
      <c r="C24" s="19" t="s">
        <v>17</v>
      </c>
      <c r="D24" s="85"/>
      <c r="E24" s="145"/>
      <c r="F24" s="85"/>
      <c r="G24" s="85"/>
      <c r="H24" s="146"/>
      <c r="I24" s="85"/>
      <c r="J24" s="85"/>
      <c r="K24" s="85"/>
      <c r="L24" s="85"/>
      <c r="M24" s="85"/>
      <c r="N24" s="22"/>
    </row>
    <row r="25" spans="1:14" ht="15.75">
      <c r="A25" s="189"/>
      <c r="B25" s="190"/>
      <c r="C25" s="24" t="s">
        <v>12</v>
      </c>
      <c r="D25" s="147"/>
      <c r="E25" s="88"/>
      <c r="F25" s="87"/>
      <c r="G25" s="87"/>
      <c r="H25" s="143"/>
      <c r="I25" s="87"/>
      <c r="J25" s="87"/>
      <c r="K25" s="87"/>
      <c r="L25" s="87"/>
      <c r="M25" s="87"/>
      <c r="N25" s="22"/>
    </row>
    <row r="26" spans="1:14" ht="31.5">
      <c r="A26" s="189"/>
      <c r="B26" s="190"/>
      <c r="C26" s="24" t="s">
        <v>13</v>
      </c>
      <c r="D26" s="148"/>
      <c r="E26" s="93"/>
      <c r="F26" s="90"/>
      <c r="G26" s="90"/>
      <c r="H26" s="149"/>
      <c r="I26" s="90"/>
      <c r="J26" s="90"/>
      <c r="K26" s="90"/>
      <c r="L26" s="90"/>
      <c r="M26" s="90"/>
      <c r="N26" s="22"/>
    </row>
    <row r="27" spans="1:14" ht="47.25">
      <c r="A27" s="189"/>
      <c r="B27" s="190"/>
      <c r="C27" s="47" t="s">
        <v>33</v>
      </c>
      <c r="D27" s="148"/>
      <c r="E27" s="93"/>
      <c r="F27" s="82"/>
      <c r="G27" s="82"/>
      <c r="H27" s="148"/>
      <c r="I27" s="82"/>
      <c r="J27" s="82"/>
      <c r="K27" s="82"/>
      <c r="L27" s="82"/>
      <c r="M27" s="82"/>
      <c r="N27" s="22"/>
    </row>
    <row r="28" spans="1:14" ht="15.75">
      <c r="A28" s="189"/>
      <c r="B28" s="190"/>
      <c r="C28" s="135" t="s">
        <v>14</v>
      </c>
      <c r="D28" s="148"/>
      <c r="E28" s="93"/>
      <c r="F28" s="82"/>
      <c r="G28" s="82"/>
      <c r="H28" s="148"/>
      <c r="I28" s="82"/>
      <c r="J28" s="82"/>
      <c r="K28" s="82"/>
      <c r="L28" s="82"/>
      <c r="M28" s="82"/>
      <c r="N28" s="22"/>
    </row>
    <row r="29" spans="1:14" ht="31.5">
      <c r="A29" s="189"/>
      <c r="B29" s="190"/>
      <c r="C29" s="27" t="s">
        <v>15</v>
      </c>
      <c r="D29" s="148"/>
      <c r="E29" s="93"/>
      <c r="F29" s="82"/>
      <c r="G29" s="82"/>
      <c r="H29" s="148"/>
      <c r="I29" s="82"/>
      <c r="J29" s="82"/>
      <c r="K29" s="82"/>
      <c r="L29" s="82"/>
      <c r="M29" s="82"/>
      <c r="N29" s="22"/>
    </row>
    <row r="30" spans="1:14" ht="27" customHeight="1">
      <c r="A30" s="187" t="s">
        <v>18</v>
      </c>
      <c r="B30" s="188"/>
      <c r="C30" s="19" t="s">
        <v>17</v>
      </c>
      <c r="D30" s="87">
        <f aca="true" t="shared" si="0" ref="D30:I30">D18</f>
        <v>126</v>
      </c>
      <c r="E30" s="87">
        <f t="shared" si="0"/>
        <v>100</v>
      </c>
      <c r="F30" s="87">
        <f t="shared" si="0"/>
        <v>0</v>
      </c>
      <c r="G30" s="87">
        <f t="shared" si="0"/>
        <v>0</v>
      </c>
      <c r="H30" s="146">
        <f t="shared" si="0"/>
        <v>31.5</v>
      </c>
      <c r="I30" s="146">
        <f t="shared" si="0"/>
        <v>25</v>
      </c>
      <c r="J30" s="85"/>
      <c r="K30" s="85"/>
      <c r="L30" s="85"/>
      <c r="M30" s="85"/>
      <c r="N30" s="22"/>
    </row>
    <row r="31" spans="1:14" ht="15.75">
      <c r="A31" s="189"/>
      <c r="B31" s="190"/>
      <c r="C31" s="24" t="s">
        <v>12</v>
      </c>
      <c r="D31" s="87"/>
      <c r="E31" s="87"/>
      <c r="F31" s="87"/>
      <c r="G31" s="87"/>
      <c r="H31" s="143"/>
      <c r="I31" s="143"/>
      <c r="J31" s="90"/>
      <c r="K31" s="90"/>
      <c r="L31" s="90"/>
      <c r="M31" s="90"/>
      <c r="N31" s="22"/>
    </row>
    <row r="32" spans="1:14" ht="31.5">
      <c r="A32" s="189"/>
      <c r="B32" s="190"/>
      <c r="C32" s="24" t="s">
        <v>13</v>
      </c>
      <c r="D32" s="87"/>
      <c r="E32" s="87"/>
      <c r="F32" s="87"/>
      <c r="G32" s="87"/>
      <c r="H32" s="143"/>
      <c r="I32" s="143"/>
      <c r="J32" s="82"/>
      <c r="K32" s="82"/>
      <c r="L32" s="82"/>
      <c r="M32" s="82"/>
      <c r="N32" s="22"/>
    </row>
    <row r="33" spans="1:14" ht="47.25">
      <c r="A33" s="189"/>
      <c r="B33" s="190"/>
      <c r="C33" s="47" t="s">
        <v>33</v>
      </c>
      <c r="D33" s="87"/>
      <c r="E33" s="87"/>
      <c r="F33" s="87"/>
      <c r="G33" s="87"/>
      <c r="H33" s="143"/>
      <c r="I33" s="143"/>
      <c r="J33" s="82"/>
      <c r="K33" s="82"/>
      <c r="L33" s="82"/>
      <c r="M33" s="82"/>
      <c r="N33" s="22"/>
    </row>
    <row r="34" spans="1:14" ht="15.75">
      <c r="A34" s="189"/>
      <c r="B34" s="190"/>
      <c r="C34" s="135" t="s">
        <v>14</v>
      </c>
      <c r="D34" s="87">
        <f>D22</f>
        <v>126</v>
      </c>
      <c r="E34" s="87">
        <f>E22</f>
        <v>100</v>
      </c>
      <c r="F34" s="87">
        <f>F22</f>
        <v>0</v>
      </c>
      <c r="G34" s="87">
        <f>G22</f>
        <v>0</v>
      </c>
      <c r="H34" s="143">
        <f>H22</f>
        <v>31.5</v>
      </c>
      <c r="I34" s="143">
        <f>I22</f>
        <v>25</v>
      </c>
      <c r="J34" s="82"/>
      <c r="K34" s="82"/>
      <c r="L34" s="82"/>
      <c r="M34" s="82"/>
      <c r="N34" s="22"/>
    </row>
    <row r="35" spans="1:14" ht="31.5">
      <c r="A35" s="191"/>
      <c r="B35" s="192"/>
      <c r="C35" s="27" t="s">
        <v>15</v>
      </c>
      <c r="D35" s="85"/>
      <c r="E35" s="85"/>
      <c r="F35" s="85"/>
      <c r="G35" s="85"/>
      <c r="H35" s="143"/>
      <c r="I35" s="143"/>
      <c r="J35" s="82"/>
      <c r="K35" s="82"/>
      <c r="L35" s="82"/>
      <c r="M35" s="82"/>
      <c r="N35" s="22"/>
    </row>
    <row r="36" spans="1:14" ht="18.75" customHeight="1">
      <c r="A36" s="187" t="s">
        <v>19</v>
      </c>
      <c r="B36" s="188"/>
      <c r="C36" s="19" t="s">
        <v>17</v>
      </c>
      <c r="D36" s="85"/>
      <c r="E36" s="145"/>
      <c r="F36" s="85"/>
      <c r="G36" s="85"/>
      <c r="H36" s="146"/>
      <c r="I36" s="85"/>
      <c r="J36" s="85"/>
      <c r="K36" s="85"/>
      <c r="L36" s="85"/>
      <c r="M36" s="85"/>
      <c r="N36" s="227"/>
    </row>
    <row r="37" spans="1:14" ht="24" customHeight="1">
      <c r="A37" s="189"/>
      <c r="B37" s="190"/>
      <c r="C37" s="24" t="s">
        <v>12</v>
      </c>
      <c r="D37" s="147"/>
      <c r="E37" s="88"/>
      <c r="F37" s="87"/>
      <c r="G37" s="87"/>
      <c r="H37" s="143"/>
      <c r="I37" s="87"/>
      <c r="J37" s="87"/>
      <c r="K37" s="87"/>
      <c r="L37" s="87"/>
      <c r="M37" s="87"/>
      <c r="N37" s="234"/>
    </row>
    <row r="38" spans="1:14" ht="33" customHeight="1">
      <c r="A38" s="189"/>
      <c r="B38" s="190"/>
      <c r="C38" s="24" t="s">
        <v>13</v>
      </c>
      <c r="D38" s="148"/>
      <c r="E38" s="93"/>
      <c r="F38" s="90"/>
      <c r="G38" s="90"/>
      <c r="H38" s="149"/>
      <c r="I38" s="90"/>
      <c r="J38" s="90"/>
      <c r="K38" s="90"/>
      <c r="L38" s="90"/>
      <c r="M38" s="90"/>
      <c r="N38" s="234"/>
    </row>
    <row r="39" spans="1:14" ht="46.5" customHeight="1">
      <c r="A39" s="189"/>
      <c r="B39" s="190"/>
      <c r="C39" s="47" t="s">
        <v>33</v>
      </c>
      <c r="D39" s="148"/>
      <c r="E39" s="93"/>
      <c r="F39" s="82"/>
      <c r="G39" s="82"/>
      <c r="H39" s="148"/>
      <c r="I39" s="82"/>
      <c r="J39" s="82"/>
      <c r="K39" s="82"/>
      <c r="L39" s="82"/>
      <c r="M39" s="82"/>
      <c r="N39" s="234"/>
    </row>
    <row r="40" spans="1:14" ht="15.75">
      <c r="A40" s="189"/>
      <c r="B40" s="190"/>
      <c r="C40" s="135" t="s">
        <v>14</v>
      </c>
      <c r="D40" s="148"/>
      <c r="E40" s="93"/>
      <c r="F40" s="82"/>
      <c r="G40" s="82"/>
      <c r="H40" s="148"/>
      <c r="I40" s="82"/>
      <c r="J40" s="82"/>
      <c r="K40" s="82"/>
      <c r="L40" s="82"/>
      <c r="M40" s="82"/>
      <c r="N40" s="234"/>
    </row>
    <row r="41" spans="1:14" ht="34.5" customHeight="1">
      <c r="A41" s="191"/>
      <c r="B41" s="192"/>
      <c r="C41" s="27" t="s">
        <v>15</v>
      </c>
      <c r="D41" s="148"/>
      <c r="E41" s="93"/>
      <c r="F41" s="82"/>
      <c r="G41" s="82"/>
      <c r="H41" s="148"/>
      <c r="I41" s="82"/>
      <c r="J41" s="82"/>
      <c r="K41" s="82"/>
      <c r="L41" s="82"/>
      <c r="M41" s="82"/>
      <c r="N41" s="234"/>
    </row>
    <row r="42" spans="1:14" ht="17.25" customHeight="1">
      <c r="A42" s="208" t="s">
        <v>20</v>
      </c>
      <c r="B42" s="209"/>
      <c r="C42" s="19" t="s">
        <v>17</v>
      </c>
      <c r="D42" s="146"/>
      <c r="E42" s="145"/>
      <c r="F42" s="85"/>
      <c r="G42" s="85"/>
      <c r="H42" s="146"/>
      <c r="I42" s="85"/>
      <c r="J42" s="85"/>
      <c r="K42" s="85"/>
      <c r="L42" s="85"/>
      <c r="M42" s="85"/>
      <c r="N42" s="234"/>
    </row>
    <row r="43" spans="1:14" ht="23.25" customHeight="1">
      <c r="A43" s="210"/>
      <c r="B43" s="211"/>
      <c r="C43" s="24" t="s">
        <v>12</v>
      </c>
      <c r="D43" s="150"/>
      <c r="E43" s="88"/>
      <c r="F43" s="87"/>
      <c r="G43" s="87"/>
      <c r="H43" s="143"/>
      <c r="I43" s="87"/>
      <c r="J43" s="87"/>
      <c r="K43" s="87"/>
      <c r="L43" s="87"/>
      <c r="M43" s="87"/>
      <c r="N43" s="234"/>
    </row>
    <row r="44" spans="1:14" ht="30.75" customHeight="1">
      <c r="A44" s="210"/>
      <c r="B44" s="211"/>
      <c r="C44" s="24" t="s">
        <v>13</v>
      </c>
      <c r="D44" s="148"/>
      <c r="E44" s="93"/>
      <c r="F44" s="90"/>
      <c r="G44" s="90"/>
      <c r="H44" s="149"/>
      <c r="I44" s="90"/>
      <c r="J44" s="90"/>
      <c r="K44" s="90"/>
      <c r="L44" s="90"/>
      <c r="M44" s="90"/>
      <c r="N44" s="234"/>
    </row>
    <row r="45" spans="1:14" ht="45.75" customHeight="1">
      <c r="A45" s="210"/>
      <c r="B45" s="211"/>
      <c r="C45" s="47" t="s">
        <v>33</v>
      </c>
      <c r="D45" s="148"/>
      <c r="E45" s="93"/>
      <c r="F45" s="82"/>
      <c r="G45" s="82"/>
      <c r="H45" s="148"/>
      <c r="I45" s="82"/>
      <c r="J45" s="82"/>
      <c r="K45" s="82"/>
      <c r="L45" s="82"/>
      <c r="M45" s="82"/>
      <c r="N45" s="234"/>
    </row>
    <row r="46" spans="1:14" ht="15.75">
      <c r="A46" s="210"/>
      <c r="B46" s="211"/>
      <c r="C46" s="135" t="s">
        <v>14</v>
      </c>
      <c r="D46" s="148"/>
      <c r="E46" s="93"/>
      <c r="F46" s="82"/>
      <c r="G46" s="82"/>
      <c r="H46" s="148"/>
      <c r="I46" s="82"/>
      <c r="J46" s="82"/>
      <c r="K46" s="82"/>
      <c r="L46" s="82"/>
      <c r="M46" s="82"/>
      <c r="N46" s="234"/>
    </row>
    <row r="47" spans="1:14" s="29" customFormat="1" ht="30" customHeight="1">
      <c r="A47" s="212"/>
      <c r="B47" s="213"/>
      <c r="C47" s="27" t="s">
        <v>15</v>
      </c>
      <c r="D47" s="87"/>
      <c r="E47" s="88"/>
      <c r="F47" s="87"/>
      <c r="G47" s="87"/>
      <c r="H47" s="143"/>
      <c r="I47" s="87"/>
      <c r="J47" s="87"/>
      <c r="K47" s="87"/>
      <c r="L47" s="87"/>
      <c r="M47" s="87"/>
      <c r="N47" s="234"/>
    </row>
    <row r="48" spans="1:14" ht="21.75" customHeight="1">
      <c r="A48" s="214" t="s">
        <v>21</v>
      </c>
      <c r="B48" s="214"/>
      <c r="C48" s="152" t="s">
        <v>17</v>
      </c>
      <c r="D48" s="21"/>
      <c r="E48" s="20"/>
      <c r="F48" s="101" t="s">
        <v>22</v>
      </c>
      <c r="G48" s="151" t="s">
        <v>22</v>
      </c>
      <c r="H48" s="151" t="s">
        <v>22</v>
      </c>
      <c r="I48" s="101" t="s">
        <v>22</v>
      </c>
      <c r="J48" s="101" t="s">
        <v>22</v>
      </c>
      <c r="K48" s="151" t="s">
        <v>22</v>
      </c>
      <c r="L48" s="151" t="s">
        <v>22</v>
      </c>
      <c r="M48" s="101" t="s">
        <v>22</v>
      </c>
      <c r="N48" s="78"/>
    </row>
    <row r="49" spans="1:14" ht="21.75" customHeight="1">
      <c r="A49" s="214"/>
      <c r="B49" s="214"/>
      <c r="C49" s="153" t="s">
        <v>12</v>
      </c>
      <c r="D49" s="26"/>
      <c r="E49" s="15"/>
      <c r="F49" s="101" t="s">
        <v>22</v>
      </c>
      <c r="G49" s="151" t="s">
        <v>22</v>
      </c>
      <c r="H49" s="151" t="s">
        <v>22</v>
      </c>
      <c r="I49" s="101" t="s">
        <v>22</v>
      </c>
      <c r="J49" s="101" t="s">
        <v>22</v>
      </c>
      <c r="K49" s="151" t="s">
        <v>22</v>
      </c>
      <c r="L49" s="151" t="s">
        <v>22</v>
      </c>
      <c r="M49" s="101" t="s">
        <v>22</v>
      </c>
      <c r="N49" s="78"/>
    </row>
    <row r="50" spans="1:14" ht="36.75" customHeight="1">
      <c r="A50" s="214"/>
      <c r="B50" s="214"/>
      <c r="C50" s="153" t="s">
        <v>13</v>
      </c>
      <c r="D50" s="18"/>
      <c r="E50" s="17"/>
      <c r="F50" s="101" t="s">
        <v>22</v>
      </c>
      <c r="G50" s="151" t="s">
        <v>22</v>
      </c>
      <c r="H50" s="151" t="s">
        <v>22</v>
      </c>
      <c r="I50" s="101" t="s">
        <v>22</v>
      </c>
      <c r="J50" s="101" t="s">
        <v>22</v>
      </c>
      <c r="K50" s="151" t="s">
        <v>22</v>
      </c>
      <c r="L50" s="151" t="s">
        <v>22</v>
      </c>
      <c r="M50" s="101" t="s">
        <v>22</v>
      </c>
      <c r="N50" s="78"/>
    </row>
    <row r="51" spans="1:14" ht="46.5" customHeight="1">
      <c r="A51" s="214"/>
      <c r="B51" s="214"/>
      <c r="C51" s="141" t="s">
        <v>33</v>
      </c>
      <c r="D51" s="18"/>
      <c r="E51" s="17"/>
      <c r="F51" s="101"/>
      <c r="G51" s="151"/>
      <c r="H51" s="151"/>
      <c r="I51" s="101"/>
      <c r="J51" s="101"/>
      <c r="K51" s="151"/>
      <c r="L51" s="151"/>
      <c r="M51" s="101"/>
      <c r="N51" s="78"/>
    </row>
    <row r="52" spans="1:14" ht="25.5" customHeight="1">
      <c r="A52" s="214"/>
      <c r="B52" s="214"/>
      <c r="C52" s="154" t="s">
        <v>14</v>
      </c>
      <c r="D52" s="18"/>
      <c r="E52" s="17"/>
      <c r="F52" s="101" t="s">
        <v>22</v>
      </c>
      <c r="G52" s="151" t="s">
        <v>22</v>
      </c>
      <c r="H52" s="151" t="s">
        <v>22</v>
      </c>
      <c r="I52" s="101" t="s">
        <v>22</v>
      </c>
      <c r="J52" s="101" t="s">
        <v>22</v>
      </c>
      <c r="K52" s="151" t="s">
        <v>22</v>
      </c>
      <c r="L52" s="151" t="s">
        <v>22</v>
      </c>
      <c r="M52" s="101" t="s">
        <v>22</v>
      </c>
      <c r="N52" s="78"/>
    </row>
    <row r="53" spans="1:14" ht="30.75" customHeight="1">
      <c r="A53" s="214"/>
      <c r="B53" s="214"/>
      <c r="C53" s="27" t="s">
        <v>15</v>
      </c>
      <c r="D53" s="14"/>
      <c r="E53" s="28"/>
      <c r="F53" s="101" t="s">
        <v>22</v>
      </c>
      <c r="G53" s="151" t="s">
        <v>22</v>
      </c>
      <c r="H53" s="151" t="s">
        <v>22</v>
      </c>
      <c r="I53" s="101" t="s">
        <v>22</v>
      </c>
      <c r="J53" s="101" t="s">
        <v>22</v>
      </c>
      <c r="K53" s="151" t="s">
        <v>22</v>
      </c>
      <c r="L53" s="151" t="s">
        <v>22</v>
      </c>
      <c r="M53" s="101" t="s">
        <v>22</v>
      </c>
      <c r="N53" s="78"/>
    </row>
    <row r="54" spans="1:14" s="30" customFormat="1" ht="15.75">
      <c r="A54" s="230" t="s">
        <v>83</v>
      </c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2"/>
    </row>
    <row r="55" spans="1:14" ht="18.75" customHeight="1">
      <c r="A55" s="216" t="s">
        <v>23</v>
      </c>
      <c r="B55" s="220" t="s">
        <v>135</v>
      </c>
      <c r="C55" s="31" t="s">
        <v>17</v>
      </c>
      <c r="D55" s="83">
        <f>SUM(D56:D60)</f>
        <v>126</v>
      </c>
      <c r="E55" s="84">
        <f>SUM(E56:E60)</f>
        <v>100</v>
      </c>
      <c r="F55" s="85">
        <f>SUM(F56:F60)</f>
        <v>0</v>
      </c>
      <c r="G55" s="85">
        <f>SUM(G56:G60)</f>
        <v>0</v>
      </c>
      <c r="H55" s="85">
        <f>H59</f>
        <v>31.5</v>
      </c>
      <c r="I55" s="85">
        <f>I59</f>
        <v>25</v>
      </c>
      <c r="J55" s="85"/>
      <c r="K55" s="86"/>
      <c r="L55" s="85"/>
      <c r="M55" s="85"/>
      <c r="N55" s="261" t="s">
        <v>85</v>
      </c>
    </row>
    <row r="56" spans="1:14" ht="22.5" customHeight="1">
      <c r="A56" s="217"/>
      <c r="B56" s="221"/>
      <c r="C56" s="16" t="s">
        <v>12</v>
      </c>
      <c r="D56" s="87"/>
      <c r="E56" s="88"/>
      <c r="F56" s="87"/>
      <c r="G56" s="87"/>
      <c r="H56" s="87"/>
      <c r="I56" s="87"/>
      <c r="J56" s="87"/>
      <c r="K56" s="89"/>
      <c r="L56" s="87"/>
      <c r="M56" s="87"/>
      <c r="N56" s="261"/>
    </row>
    <row r="57" spans="1:14" ht="38.25" customHeight="1">
      <c r="A57" s="217"/>
      <c r="B57" s="221"/>
      <c r="C57" s="16" t="s">
        <v>13</v>
      </c>
      <c r="D57" s="90"/>
      <c r="E57" s="91"/>
      <c r="F57" s="90"/>
      <c r="G57" s="90"/>
      <c r="H57" s="90"/>
      <c r="I57" s="90"/>
      <c r="J57" s="90"/>
      <c r="K57" s="92"/>
      <c r="L57" s="90"/>
      <c r="M57" s="90"/>
      <c r="N57" s="261"/>
    </row>
    <row r="58" spans="1:14" ht="46.5" customHeight="1">
      <c r="A58" s="217"/>
      <c r="B58" s="221"/>
      <c r="C58" s="47" t="s">
        <v>33</v>
      </c>
      <c r="D58" s="82"/>
      <c r="E58" s="93"/>
      <c r="F58" s="82"/>
      <c r="G58" s="82"/>
      <c r="H58" s="82"/>
      <c r="I58" s="82"/>
      <c r="J58" s="82"/>
      <c r="K58" s="94"/>
      <c r="L58" s="82"/>
      <c r="M58" s="82"/>
      <c r="N58" s="261"/>
    </row>
    <row r="59" spans="1:14" ht="15.75">
      <c r="A59" s="217"/>
      <c r="B59" s="221"/>
      <c r="C59" s="154" t="s">
        <v>14</v>
      </c>
      <c r="D59" s="82">
        <v>126</v>
      </c>
      <c r="E59" s="100">
        <v>100</v>
      </c>
      <c r="F59" s="82">
        <v>0</v>
      </c>
      <c r="G59" s="82">
        <v>0</v>
      </c>
      <c r="H59" s="82">
        <v>31.5</v>
      </c>
      <c r="I59" s="82">
        <f>H59/D59*100</f>
        <v>25</v>
      </c>
      <c r="J59" s="82"/>
      <c r="K59" s="94"/>
      <c r="L59" s="82"/>
      <c r="M59" s="82"/>
      <c r="N59" s="261"/>
    </row>
    <row r="60" spans="1:241" s="29" customFormat="1" ht="28.5" customHeight="1">
      <c r="A60" s="217"/>
      <c r="B60" s="221"/>
      <c r="C60" s="56" t="s">
        <v>15</v>
      </c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261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</row>
    <row r="61" spans="1:14" ht="20.25" customHeight="1">
      <c r="A61" s="229"/>
      <c r="B61" s="218" t="s">
        <v>25</v>
      </c>
      <c r="C61" s="33" t="s">
        <v>17</v>
      </c>
      <c r="D61" s="108">
        <f>SUM(D62:D66)</f>
        <v>126</v>
      </c>
      <c r="E61" s="120">
        <v>100</v>
      </c>
      <c r="F61" s="108">
        <f>SUM(F62:F66)</f>
        <v>0</v>
      </c>
      <c r="G61" s="108">
        <f>F61/D61*100</f>
        <v>0</v>
      </c>
      <c r="H61" s="108">
        <f>SUM(H62:H65)</f>
        <v>31.5</v>
      </c>
      <c r="I61" s="108">
        <f>SUM(I62:I65)</f>
        <v>25</v>
      </c>
      <c r="J61" s="108"/>
      <c r="K61" s="109"/>
      <c r="L61" s="108"/>
      <c r="M61" s="108"/>
      <c r="N61" s="227"/>
    </row>
    <row r="62" spans="1:14" ht="22.5" customHeight="1">
      <c r="A62" s="200"/>
      <c r="B62" s="219"/>
      <c r="C62" s="16" t="s">
        <v>12</v>
      </c>
      <c r="D62" s="110"/>
      <c r="E62" s="111"/>
      <c r="F62" s="110"/>
      <c r="G62" s="110"/>
      <c r="H62" s="110"/>
      <c r="I62" s="110"/>
      <c r="J62" s="110"/>
      <c r="K62" s="112"/>
      <c r="L62" s="110"/>
      <c r="M62" s="110"/>
      <c r="N62" s="228"/>
    </row>
    <row r="63" spans="1:14" ht="33" customHeight="1">
      <c r="A63" s="200"/>
      <c r="B63" s="219"/>
      <c r="C63" s="16" t="s">
        <v>13</v>
      </c>
      <c r="D63" s="113"/>
      <c r="E63" s="114"/>
      <c r="F63" s="121"/>
      <c r="G63" s="121"/>
      <c r="H63" s="113"/>
      <c r="I63" s="113"/>
      <c r="J63" s="113"/>
      <c r="K63" s="115"/>
      <c r="L63" s="113"/>
      <c r="M63" s="113"/>
      <c r="N63" s="228"/>
    </row>
    <row r="64" spans="1:14" ht="47.25">
      <c r="A64" s="200"/>
      <c r="B64" s="219"/>
      <c r="C64" s="47" t="s">
        <v>33</v>
      </c>
      <c r="D64" s="113">
        <v>0</v>
      </c>
      <c r="E64" s="119">
        <v>100</v>
      </c>
      <c r="F64" s="110">
        <v>0</v>
      </c>
      <c r="G64" s="110">
        <v>0</v>
      </c>
      <c r="H64" s="113"/>
      <c r="I64" s="113"/>
      <c r="J64" s="113"/>
      <c r="K64" s="115"/>
      <c r="L64" s="113"/>
      <c r="M64" s="113"/>
      <c r="N64" s="228"/>
    </row>
    <row r="65" spans="1:14" ht="21" customHeight="1">
      <c r="A65" s="200"/>
      <c r="B65" s="219"/>
      <c r="C65" s="154" t="s">
        <v>14</v>
      </c>
      <c r="D65" s="113">
        <v>126</v>
      </c>
      <c r="E65" s="119">
        <v>100</v>
      </c>
      <c r="F65" s="113">
        <v>0</v>
      </c>
      <c r="G65" s="113">
        <v>0</v>
      </c>
      <c r="H65" s="113">
        <f>H59</f>
        <v>31.5</v>
      </c>
      <c r="I65" s="113">
        <f>I59</f>
        <v>25</v>
      </c>
      <c r="J65" s="113"/>
      <c r="K65" s="115"/>
      <c r="L65" s="113"/>
      <c r="M65" s="113"/>
      <c r="N65" s="228"/>
    </row>
    <row r="66" spans="1:14" ht="34.5" customHeight="1">
      <c r="A66" s="200"/>
      <c r="B66" s="219"/>
      <c r="C66" s="56" t="s">
        <v>15</v>
      </c>
      <c r="D66" s="116"/>
      <c r="E66" s="117"/>
      <c r="F66" s="116"/>
      <c r="G66" s="116"/>
      <c r="H66" s="116"/>
      <c r="I66" s="116"/>
      <c r="J66" s="116"/>
      <c r="K66" s="118"/>
      <c r="L66" s="116"/>
      <c r="M66" s="116"/>
      <c r="N66" s="228"/>
    </row>
    <row r="67" spans="1:14" ht="22.5" customHeight="1">
      <c r="A67" s="224" t="s">
        <v>29</v>
      </c>
      <c r="B67" s="224"/>
      <c r="C67" s="224"/>
      <c r="D67" s="224"/>
      <c r="E67" s="224"/>
      <c r="F67" s="224"/>
      <c r="G67" s="224"/>
      <c r="H67" s="224"/>
      <c r="I67" s="224"/>
      <c r="J67" s="224"/>
      <c r="K67" s="224"/>
      <c r="L67" s="224"/>
      <c r="M67" s="224"/>
      <c r="N67" s="224"/>
    </row>
    <row r="68" spans="1:14" ht="18.75" customHeight="1">
      <c r="A68" s="215" t="s">
        <v>63</v>
      </c>
      <c r="B68" s="215"/>
      <c r="C68" s="139" t="s">
        <v>17</v>
      </c>
      <c r="D68" s="85">
        <f>D18</f>
        <v>126</v>
      </c>
      <c r="E68" s="85">
        <f>E18</f>
        <v>100</v>
      </c>
      <c r="F68" s="85">
        <f>F18</f>
        <v>0</v>
      </c>
      <c r="G68" s="85">
        <f>G18</f>
        <v>0</v>
      </c>
      <c r="H68" s="85">
        <f>SUM(H72)</f>
        <v>31.5</v>
      </c>
      <c r="I68" s="85">
        <f>SUM(I72)</f>
        <v>25</v>
      </c>
      <c r="J68" s="85"/>
      <c r="K68" s="85"/>
      <c r="L68" s="85"/>
      <c r="M68" s="85"/>
      <c r="N68" s="260"/>
    </row>
    <row r="69" spans="1:14" ht="15.75">
      <c r="A69" s="215"/>
      <c r="B69" s="215"/>
      <c r="C69" s="16" t="s">
        <v>12</v>
      </c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260"/>
    </row>
    <row r="70" spans="1:14" ht="31.5">
      <c r="A70" s="215"/>
      <c r="B70" s="215"/>
      <c r="C70" s="16" t="s">
        <v>13</v>
      </c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260"/>
    </row>
    <row r="71" spans="1:14" ht="47.25">
      <c r="A71" s="215"/>
      <c r="B71" s="215"/>
      <c r="C71" s="47" t="s">
        <v>33</v>
      </c>
      <c r="D71" s="87">
        <f aca="true" t="shared" si="1" ref="D71:G72">D21</f>
        <v>0</v>
      </c>
      <c r="E71" s="87">
        <f t="shared" si="1"/>
        <v>0</v>
      </c>
      <c r="F71" s="87">
        <f t="shared" si="1"/>
        <v>0</v>
      </c>
      <c r="G71" s="87">
        <f t="shared" si="1"/>
        <v>0</v>
      </c>
      <c r="H71" s="87"/>
      <c r="I71" s="87"/>
      <c r="J71" s="87"/>
      <c r="K71" s="87"/>
      <c r="L71" s="87"/>
      <c r="M71" s="87"/>
      <c r="N71" s="260"/>
    </row>
    <row r="72" spans="1:14" ht="15.75">
      <c r="A72" s="215"/>
      <c r="B72" s="215"/>
      <c r="C72" s="154" t="s">
        <v>14</v>
      </c>
      <c r="D72" s="87">
        <f t="shared" si="1"/>
        <v>126</v>
      </c>
      <c r="E72" s="87">
        <f t="shared" si="1"/>
        <v>100</v>
      </c>
      <c r="F72" s="87">
        <f t="shared" si="1"/>
        <v>0</v>
      </c>
      <c r="G72" s="87">
        <f t="shared" si="1"/>
        <v>0</v>
      </c>
      <c r="H72" s="87">
        <f>H65</f>
        <v>31.5</v>
      </c>
      <c r="I72" s="87">
        <f>I65</f>
        <v>25</v>
      </c>
      <c r="J72" s="87"/>
      <c r="K72" s="87"/>
      <c r="L72" s="87"/>
      <c r="M72" s="87"/>
      <c r="N72" s="260"/>
    </row>
    <row r="73" spans="1:14" ht="31.5">
      <c r="A73" s="215"/>
      <c r="B73" s="215"/>
      <c r="C73" s="56" t="s">
        <v>15</v>
      </c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260"/>
    </row>
    <row r="74" spans="1:14" s="35" customFormat="1" ht="68.25" customHeight="1">
      <c r="A74" s="225" t="s">
        <v>30</v>
      </c>
      <c r="B74" s="226"/>
      <c r="C74" s="226"/>
      <c r="D74" s="226"/>
      <c r="E74" s="226"/>
      <c r="F74" s="226"/>
      <c r="G74" s="226"/>
      <c r="H74" s="226"/>
      <c r="I74" s="226"/>
      <c r="J74" s="226"/>
      <c r="K74" s="226"/>
      <c r="L74" s="226"/>
      <c r="M74" s="226"/>
      <c r="N74" s="226"/>
    </row>
    <row r="75" spans="1:14" s="35" customFormat="1" ht="19.5" customHeight="1">
      <c r="A75" s="36"/>
      <c r="B75" s="37"/>
      <c r="C75" s="136"/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</row>
    <row r="76" spans="1:13" ht="18.75">
      <c r="A76" s="205" t="s">
        <v>64</v>
      </c>
      <c r="B76" s="205"/>
      <c r="C76" s="205"/>
      <c r="D76" s="205"/>
      <c r="E76" s="205"/>
      <c r="F76" s="205"/>
      <c r="G76" s="205"/>
      <c r="H76" s="205"/>
      <c r="I76" s="205"/>
      <c r="J76" s="205"/>
      <c r="K76" s="205"/>
      <c r="L76" s="205"/>
      <c r="M76" s="205"/>
    </row>
    <row r="77" spans="1:13" ht="18.75">
      <c r="A77" s="38"/>
      <c r="B77" s="38"/>
      <c r="C77" s="137"/>
      <c r="D77" s="38"/>
      <c r="E77" s="38"/>
      <c r="F77" s="38"/>
      <c r="G77" s="38"/>
      <c r="H77" s="38"/>
      <c r="I77" s="38"/>
      <c r="J77" s="38"/>
      <c r="K77" s="38"/>
      <c r="L77" s="38"/>
      <c r="M77" s="38"/>
    </row>
    <row r="78" spans="1:14" ht="18.75">
      <c r="A78" s="39" t="s">
        <v>65</v>
      </c>
      <c r="B78" s="39"/>
      <c r="C78" s="138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1"/>
    </row>
    <row r="79" spans="1:13" ht="14.25" customHeight="1">
      <c r="A79" s="42"/>
      <c r="B79" s="44"/>
      <c r="D79" s="43"/>
      <c r="E79" s="43"/>
      <c r="F79" s="44"/>
      <c r="G79" s="44"/>
      <c r="H79" s="44"/>
      <c r="I79" s="44"/>
      <c r="J79" s="44"/>
      <c r="K79" s="44"/>
      <c r="L79" s="44"/>
      <c r="M79" s="44"/>
    </row>
    <row r="80" spans="1:13" ht="18.75">
      <c r="A80" s="206" t="s">
        <v>31</v>
      </c>
      <c r="B80" s="207"/>
      <c r="D80" s="43"/>
      <c r="E80" s="43"/>
      <c r="F80" s="44"/>
      <c r="G80" s="44"/>
      <c r="H80" s="44"/>
      <c r="I80" s="44"/>
      <c r="J80" s="44"/>
      <c r="K80" s="44"/>
      <c r="L80" s="44"/>
      <c r="M80" s="44"/>
    </row>
    <row r="81" spans="1:32" s="159" customFormat="1" ht="35.25" customHeight="1">
      <c r="A81" s="180" t="s">
        <v>66</v>
      </c>
      <c r="B81" s="180"/>
      <c r="C81" s="180"/>
      <c r="D81" s="158"/>
      <c r="E81" s="158"/>
      <c r="F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</row>
    <row r="82" spans="1:32" s="159" customFormat="1" ht="15.75">
      <c r="A82" s="58"/>
      <c r="B82" s="58"/>
      <c r="C82" s="58"/>
      <c r="D82" s="58"/>
      <c r="E82" s="58"/>
      <c r="F82" s="58"/>
      <c r="H82" s="58"/>
      <c r="I82" s="58"/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</row>
    <row r="83" spans="1:32" s="159" customFormat="1" ht="33" customHeight="1">
      <c r="A83" s="180" t="s">
        <v>67</v>
      </c>
      <c r="B83" s="180"/>
      <c r="C83" s="180"/>
      <c r="D83" s="161"/>
      <c r="E83" s="58"/>
      <c r="F83" s="58"/>
      <c r="H83" s="58"/>
      <c r="I83" s="58"/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</row>
    <row r="84" spans="1:7" s="58" customFormat="1" ht="17.25" customHeight="1">
      <c r="A84" s="160"/>
      <c r="B84" s="160"/>
      <c r="C84" s="160"/>
      <c r="G84" s="159"/>
    </row>
    <row r="85" ht="15.75">
      <c r="A85" s="45"/>
    </row>
    <row r="86" ht="15.75">
      <c r="A86" s="45"/>
    </row>
    <row r="87" ht="14.25" customHeight="1">
      <c r="A87" s="45"/>
    </row>
    <row r="88" ht="15.75">
      <c r="A88" s="46"/>
    </row>
    <row r="89" ht="15.75">
      <c r="A89" s="45"/>
    </row>
    <row r="90" ht="15.75">
      <c r="A90" s="45"/>
    </row>
    <row r="91" ht="15.75">
      <c r="A91" s="45"/>
    </row>
    <row r="92" ht="15.75">
      <c r="A92" s="45"/>
    </row>
    <row r="93" ht="12.75" customHeight="1">
      <c r="A93" s="45"/>
    </row>
    <row r="94" ht="15.75">
      <c r="A94" s="46"/>
    </row>
    <row r="95" ht="15.75">
      <c r="A95" s="45"/>
    </row>
    <row r="96" spans="1:14" s="1" customFormat="1" ht="15.75">
      <c r="A96" s="45"/>
      <c r="C96" s="69"/>
      <c r="D96" s="2"/>
      <c r="E96" s="2"/>
      <c r="N96" s="3"/>
    </row>
    <row r="97" spans="1:14" s="1" customFormat="1" ht="15.75">
      <c r="A97" s="45"/>
      <c r="C97" s="69"/>
      <c r="D97" s="2"/>
      <c r="E97" s="2"/>
      <c r="N97" s="3"/>
    </row>
    <row r="98" spans="1:14" s="1" customFormat="1" ht="15.75">
      <c r="A98" s="45"/>
      <c r="C98" s="69"/>
      <c r="D98" s="2"/>
      <c r="E98" s="2"/>
      <c r="N98" s="3"/>
    </row>
    <row r="99" spans="1:14" s="1" customFormat="1" ht="15.75">
      <c r="A99" s="45"/>
      <c r="C99" s="69"/>
      <c r="D99" s="2"/>
      <c r="E99" s="2"/>
      <c r="N99" s="3"/>
    </row>
    <row r="105" spans="3:14" s="1" customFormat="1" ht="49.5" customHeight="1">
      <c r="C105" s="69"/>
      <c r="D105" s="2"/>
      <c r="E105" s="2"/>
      <c r="N105" s="3"/>
    </row>
  </sheetData>
  <sheetProtection/>
  <mergeCells count="42">
    <mergeCell ref="A2:N2"/>
    <mergeCell ref="A3:N3"/>
    <mergeCell ref="A4:N4"/>
    <mergeCell ref="A6:N6"/>
    <mergeCell ref="A7:N7"/>
    <mergeCell ref="A9:C9"/>
    <mergeCell ref="D9:M9"/>
    <mergeCell ref="D14:E14"/>
    <mergeCell ref="F14:M14"/>
    <mergeCell ref="N14:N16"/>
    <mergeCell ref="D15:D16"/>
    <mergeCell ref="E15:E16"/>
    <mergeCell ref="F15:G15"/>
    <mergeCell ref="H15:I15"/>
    <mergeCell ref="N55:N60"/>
    <mergeCell ref="J15:K15"/>
    <mergeCell ref="L15:M15"/>
    <mergeCell ref="A18:B23"/>
    <mergeCell ref="N18:N23"/>
    <mergeCell ref="A24:B29"/>
    <mergeCell ref="A30:B35"/>
    <mergeCell ref="A14:A16"/>
    <mergeCell ref="B14:B16"/>
    <mergeCell ref="C14:C16"/>
    <mergeCell ref="A61:A66"/>
    <mergeCell ref="B61:B66"/>
    <mergeCell ref="N61:N66"/>
    <mergeCell ref="A36:B41"/>
    <mergeCell ref="N36:N47"/>
    <mergeCell ref="A42:B47"/>
    <mergeCell ref="A48:B53"/>
    <mergeCell ref="A54:N54"/>
    <mergeCell ref="A55:A60"/>
    <mergeCell ref="B55:B60"/>
    <mergeCell ref="A74:N74"/>
    <mergeCell ref="A76:M76"/>
    <mergeCell ref="A80:B80"/>
    <mergeCell ref="A81:C81"/>
    <mergeCell ref="A83:C83"/>
    <mergeCell ref="A67:N67"/>
    <mergeCell ref="A68:B73"/>
    <mergeCell ref="N68:N73"/>
  </mergeCells>
  <printOptions/>
  <pageMargins left="0.7" right="0.46" top="0.75" bottom="0.5" header="0.3" footer="0.3"/>
  <pageSetup fitToHeight="0" fitToWidth="1" horizontalDpi="600" verticalDpi="600" orientation="landscape" paperSize="9" scale="61" r:id="rId1"/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2:AR19"/>
  <sheetViews>
    <sheetView view="pageBreakPreview" zoomScale="85" zoomScaleSheetLayoutView="85" zoomScalePageLayoutView="0" workbookViewId="0" topLeftCell="A1">
      <selection activeCell="A7" sqref="A7:Q7"/>
    </sheetView>
  </sheetViews>
  <sheetFormatPr defaultColWidth="9.140625" defaultRowHeight="15"/>
  <cols>
    <col min="1" max="1" width="6.140625" style="57" customWidth="1"/>
    <col min="2" max="2" width="35.57421875" style="58" customWidth="1"/>
    <col min="3" max="4" width="12.7109375" style="58" customWidth="1"/>
    <col min="5" max="7" width="8.28125" style="58" customWidth="1"/>
    <col min="8" max="8" width="7.28125" style="58" customWidth="1"/>
    <col min="9" max="9" width="6.57421875" style="58" customWidth="1"/>
    <col min="10" max="11" width="6.28125" style="58" customWidth="1"/>
    <col min="12" max="12" width="6.421875" style="58" customWidth="1"/>
    <col min="13" max="13" width="4.57421875" style="58" customWidth="1"/>
    <col min="14" max="15" width="6.57421875" style="58" customWidth="1"/>
    <col min="16" max="16" width="5.7109375" style="58" customWidth="1"/>
    <col min="17" max="17" width="22.7109375" style="58" customWidth="1"/>
    <col min="18" max="16384" width="9.140625" style="58" customWidth="1"/>
  </cols>
  <sheetData>
    <row r="2" spans="1:17" ht="18.75">
      <c r="A2" s="251" t="s">
        <v>41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</row>
    <row r="3" spans="1:17" ht="15" customHeight="1">
      <c r="A3" s="251" t="s">
        <v>81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</row>
    <row r="4" spans="1:17" ht="15.75">
      <c r="A4" s="182" t="s">
        <v>34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</row>
    <row r="5" spans="1:16" ht="15.75" customHeight="1">
      <c r="A5" s="72"/>
      <c r="B5" s="72"/>
      <c r="C5" s="72"/>
      <c r="D5" s="72"/>
      <c r="E5" s="50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7" ht="15.75" customHeight="1">
      <c r="A6" s="252" t="s">
        <v>134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</row>
    <row r="7" spans="1:17" ht="15.75">
      <c r="A7" s="182" t="s">
        <v>35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</row>
    <row r="8" spans="1:17" ht="12.75" customHeight="1">
      <c r="A8" s="255" t="s">
        <v>2</v>
      </c>
      <c r="B8" s="253" t="s">
        <v>39</v>
      </c>
      <c r="C8" s="253" t="s">
        <v>40</v>
      </c>
      <c r="D8" s="253" t="s">
        <v>69</v>
      </c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49" t="s">
        <v>80</v>
      </c>
    </row>
    <row r="9" spans="1:17" ht="87" customHeight="1">
      <c r="A9" s="255"/>
      <c r="B9" s="253"/>
      <c r="C9" s="253"/>
      <c r="D9" s="253"/>
      <c r="E9" s="249" t="s">
        <v>47</v>
      </c>
      <c r="F9" s="250"/>
      <c r="G9" s="250"/>
      <c r="H9" s="249" t="s">
        <v>48</v>
      </c>
      <c r="I9" s="250"/>
      <c r="J9" s="250"/>
      <c r="K9" s="249" t="s">
        <v>49</v>
      </c>
      <c r="L9" s="250"/>
      <c r="M9" s="250"/>
      <c r="N9" s="249" t="s">
        <v>68</v>
      </c>
      <c r="O9" s="250"/>
      <c r="P9" s="250"/>
      <c r="Q9" s="262"/>
    </row>
    <row r="10" spans="1:17" ht="19.5" customHeight="1">
      <c r="A10" s="255"/>
      <c r="B10" s="253"/>
      <c r="C10" s="253"/>
      <c r="D10" s="253"/>
      <c r="E10" s="162" t="s">
        <v>8</v>
      </c>
      <c r="F10" s="162" t="s">
        <v>9</v>
      </c>
      <c r="G10" s="162" t="s">
        <v>7</v>
      </c>
      <c r="H10" s="162" t="s">
        <v>8</v>
      </c>
      <c r="I10" s="162" t="s">
        <v>9</v>
      </c>
      <c r="J10" s="162" t="s">
        <v>7</v>
      </c>
      <c r="K10" s="162" t="s">
        <v>8</v>
      </c>
      <c r="L10" s="162" t="s">
        <v>9</v>
      </c>
      <c r="M10" s="162" t="s">
        <v>7</v>
      </c>
      <c r="N10" s="162" t="s">
        <v>8</v>
      </c>
      <c r="O10" s="162" t="s">
        <v>9</v>
      </c>
      <c r="P10" s="162" t="s">
        <v>7</v>
      </c>
      <c r="Q10" s="262"/>
    </row>
    <row r="11" spans="1:17" ht="37.5" customHeight="1">
      <c r="A11" s="164" t="s">
        <v>70</v>
      </c>
      <c r="B11" s="166" t="s">
        <v>86</v>
      </c>
      <c r="C11" s="162">
        <v>100</v>
      </c>
      <c r="D11" s="162">
        <v>100</v>
      </c>
      <c r="E11" s="162">
        <v>100</v>
      </c>
      <c r="F11" s="162">
        <v>100</v>
      </c>
      <c r="G11" s="162">
        <v>100</v>
      </c>
      <c r="H11" s="162">
        <v>100</v>
      </c>
      <c r="I11" s="162">
        <v>100</v>
      </c>
      <c r="J11" s="162">
        <v>100</v>
      </c>
      <c r="K11" s="162"/>
      <c r="L11" s="162"/>
      <c r="M11" s="162"/>
      <c r="N11" s="162"/>
      <c r="O11" s="162"/>
      <c r="P11" s="162"/>
      <c r="Q11" s="163"/>
    </row>
    <row r="12" spans="1:18" s="64" customFormat="1" ht="15.75">
      <c r="A12" s="62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</row>
    <row r="13" spans="1:18" s="64" customFormat="1" ht="15.75">
      <c r="A13" s="62"/>
      <c r="B13" s="256" t="s">
        <v>64</v>
      </c>
      <c r="C13" s="256"/>
      <c r="D13" s="256"/>
      <c r="E13" s="256"/>
      <c r="F13" s="256"/>
      <c r="G13" s="256"/>
      <c r="H13" s="256"/>
      <c r="I13" s="256"/>
      <c r="J13" s="256"/>
      <c r="K13" s="256"/>
      <c r="L13" s="256"/>
      <c r="M13" s="256"/>
      <c r="N13" s="256"/>
      <c r="O13" s="256"/>
      <c r="P13" s="256"/>
      <c r="Q13" s="256"/>
      <c r="R13" s="63"/>
    </row>
    <row r="14" spans="1:18" s="64" customFormat="1" ht="12.75" customHeight="1">
      <c r="A14" s="74"/>
      <c r="B14" s="170"/>
      <c r="C14" s="75"/>
      <c r="D14" s="7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</row>
    <row r="15" spans="1:18" s="64" customFormat="1" ht="15.75">
      <c r="A15" s="65"/>
      <c r="B15" s="256" t="s">
        <v>79</v>
      </c>
      <c r="C15" s="256"/>
      <c r="D15" s="256"/>
      <c r="E15" s="256"/>
      <c r="F15" s="256"/>
      <c r="G15" s="256"/>
      <c r="H15" s="256"/>
      <c r="I15" s="256"/>
      <c r="J15" s="256"/>
      <c r="K15" s="256"/>
      <c r="L15" s="256"/>
      <c r="M15" s="256"/>
      <c r="N15" s="256"/>
      <c r="O15" s="256"/>
      <c r="P15" s="256"/>
      <c r="Q15" s="256"/>
      <c r="R15" s="63"/>
    </row>
    <row r="16" spans="1:18" s="64" customFormat="1" ht="15.75">
      <c r="A16" s="65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</row>
    <row r="17" spans="1:44" s="5" customFormat="1" ht="14.25" customHeight="1">
      <c r="A17" s="254"/>
      <c r="B17" s="254"/>
      <c r="C17" s="254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66"/>
      <c r="AR17" s="66"/>
    </row>
    <row r="18" spans="1:40" s="5" customFormat="1" ht="15.75">
      <c r="A18" s="67"/>
      <c r="B18" s="68"/>
      <c r="C18" s="68"/>
      <c r="D18" s="69"/>
      <c r="E18" s="70"/>
      <c r="F18" s="70"/>
      <c r="G18" s="70"/>
      <c r="H18" s="68"/>
      <c r="I18" s="68"/>
      <c r="J18" s="68"/>
      <c r="K18" s="68"/>
      <c r="L18" s="68"/>
      <c r="M18" s="68"/>
      <c r="N18" s="68"/>
      <c r="O18" s="68"/>
      <c r="P18" s="68"/>
      <c r="Q18" s="68"/>
      <c r="R18" s="68"/>
      <c r="S18" s="68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68"/>
      <c r="AJ18" s="68"/>
      <c r="AK18" s="68"/>
      <c r="AL18" s="71"/>
      <c r="AM18" s="71"/>
      <c r="AN18" s="71"/>
    </row>
    <row r="19" ht="15.75">
      <c r="A19" s="66"/>
    </row>
  </sheetData>
  <sheetProtection/>
  <mergeCells count="18">
    <mergeCell ref="A2:Q2"/>
    <mergeCell ref="A3:Q3"/>
    <mergeCell ref="A4:Q4"/>
    <mergeCell ref="A6:Q6"/>
    <mergeCell ref="A7:Q7"/>
    <mergeCell ref="A8:A10"/>
    <mergeCell ref="B8:B10"/>
    <mergeCell ref="C8:C10"/>
    <mergeCell ref="D8:D10"/>
    <mergeCell ref="E8:P8"/>
    <mergeCell ref="B15:Q15"/>
    <mergeCell ref="A17:C17"/>
    <mergeCell ref="Q8:Q10"/>
    <mergeCell ref="E9:G9"/>
    <mergeCell ref="H9:J9"/>
    <mergeCell ref="K9:M9"/>
    <mergeCell ref="N9:P9"/>
    <mergeCell ref="B13:Q13"/>
  </mergeCells>
  <printOptions/>
  <pageMargins left="0.7" right="0.7" top="0.75" bottom="0.75" header="0.3" footer="0.3"/>
  <pageSetup horizontalDpi="600" verticalDpi="600" orientation="landscape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66FF33"/>
    <pageSetUpPr fitToPage="1"/>
  </sheetPr>
  <dimension ref="A1:IG178"/>
  <sheetViews>
    <sheetView tabSelected="1" view="pageBreakPreview" zoomScale="80" zoomScaleNormal="80" zoomScaleSheetLayoutView="80" zoomScalePageLayoutView="0" workbookViewId="0" topLeftCell="A1">
      <selection activeCell="B130" sqref="B130:B135"/>
    </sheetView>
  </sheetViews>
  <sheetFormatPr defaultColWidth="9.140625" defaultRowHeight="15"/>
  <cols>
    <col min="1" max="1" width="8.00390625" style="1" customWidth="1"/>
    <col min="2" max="2" width="29.421875" style="1" customWidth="1"/>
    <col min="3" max="3" width="24.28125" style="69" customWidth="1"/>
    <col min="4" max="5" width="13.8515625" style="2" customWidth="1"/>
    <col min="6" max="13" width="12.8515625" style="1" customWidth="1"/>
    <col min="14" max="14" width="26.57421875" style="3" customWidth="1"/>
    <col min="15" max="16384" width="9.140625" style="3" customWidth="1"/>
  </cols>
  <sheetData>
    <row r="1" ht="18.75">
      <c r="N1" s="4" t="s">
        <v>0</v>
      </c>
    </row>
    <row r="2" spans="1:14" s="5" customFormat="1" ht="24" customHeight="1">
      <c r="A2" s="236" t="s">
        <v>32</v>
      </c>
      <c r="B2" s="236"/>
      <c r="C2" s="236"/>
      <c r="D2" s="236"/>
      <c r="E2" s="236"/>
      <c r="F2" s="236"/>
      <c r="G2" s="236"/>
      <c r="H2" s="236"/>
      <c r="I2" s="236"/>
      <c r="J2" s="236"/>
      <c r="K2" s="236"/>
      <c r="L2" s="236"/>
      <c r="M2" s="236"/>
      <c r="N2" s="236"/>
    </row>
    <row r="3" spans="1:14" s="6" customFormat="1" ht="17.25" customHeight="1">
      <c r="A3" s="181" t="s">
        <v>130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s="6" customFormat="1" ht="17.25" customHeight="1">
      <c r="A4" s="182" t="s">
        <v>34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</row>
    <row r="5" spans="3:6" s="6" customFormat="1" ht="9" customHeight="1">
      <c r="C5" s="130"/>
      <c r="F5" s="50"/>
    </row>
    <row r="6" spans="1:14" s="7" customFormat="1" ht="19.5" customHeight="1">
      <c r="A6" s="183" t="s">
        <v>133</v>
      </c>
      <c r="B6" s="183"/>
      <c r="C6" s="183"/>
      <c r="D6" s="183"/>
      <c r="E6" s="183"/>
      <c r="F6" s="183"/>
      <c r="G6" s="183"/>
      <c r="H6" s="183"/>
      <c r="I6" s="183"/>
      <c r="J6" s="183"/>
      <c r="K6" s="183"/>
      <c r="L6" s="183"/>
      <c r="M6" s="183"/>
      <c r="N6" s="183"/>
    </row>
    <row r="7" spans="1:14" s="7" customFormat="1" ht="13.5" customHeight="1">
      <c r="A7" s="182" t="s">
        <v>35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</row>
    <row r="8" spans="1:14" s="7" customFormat="1" ht="13.5" customHeight="1">
      <c r="A8" s="49"/>
      <c r="B8" s="76"/>
      <c r="C8" s="131"/>
      <c r="D8" s="76"/>
      <c r="E8" s="76"/>
      <c r="F8" s="50"/>
      <c r="G8" s="76"/>
      <c r="H8" s="76"/>
      <c r="I8" s="76"/>
      <c r="J8" s="76"/>
      <c r="K8" s="76"/>
      <c r="L8" s="76"/>
      <c r="M8" s="76"/>
      <c r="N8" s="48"/>
    </row>
    <row r="9" spans="1:14" s="7" customFormat="1" ht="38.25" customHeight="1">
      <c r="A9" s="238" t="s">
        <v>36</v>
      </c>
      <c r="B9" s="238"/>
      <c r="C9" s="238"/>
      <c r="D9" s="237" t="s">
        <v>82</v>
      </c>
      <c r="E9" s="237"/>
      <c r="F9" s="237"/>
      <c r="G9" s="237"/>
      <c r="H9" s="237"/>
      <c r="I9" s="237"/>
      <c r="J9" s="237"/>
      <c r="K9" s="237"/>
      <c r="L9" s="237"/>
      <c r="M9" s="237"/>
      <c r="N9" s="48"/>
    </row>
    <row r="10" spans="1:14" s="178" customFormat="1" ht="13.5" customHeight="1">
      <c r="A10" s="175" t="s">
        <v>131</v>
      </c>
      <c r="B10" s="76"/>
      <c r="C10" s="76"/>
      <c r="D10" s="76"/>
      <c r="E10" s="76"/>
      <c r="F10" s="176"/>
      <c r="G10" s="76"/>
      <c r="H10" s="76"/>
      <c r="I10" s="76"/>
      <c r="J10" s="76"/>
      <c r="K10" s="76"/>
      <c r="L10" s="76"/>
      <c r="M10" s="76"/>
      <c r="N10" s="177"/>
    </row>
    <row r="11" spans="1:14" s="7" customFormat="1" ht="13.5" customHeight="1">
      <c r="A11" s="52"/>
      <c r="B11" s="77"/>
      <c r="C11" s="132"/>
      <c r="D11" s="77"/>
      <c r="E11" s="77"/>
      <c r="F11" s="55"/>
      <c r="G11" s="77"/>
      <c r="H11" s="77"/>
      <c r="I11" s="77"/>
      <c r="J11" s="77"/>
      <c r="K11" s="77"/>
      <c r="L11" s="77"/>
      <c r="M11" s="77"/>
      <c r="N11" s="48"/>
    </row>
    <row r="12" spans="1:13" ht="15.75">
      <c r="A12" s="52" t="s">
        <v>45</v>
      </c>
      <c r="B12" s="53"/>
      <c r="C12" s="133" t="s">
        <v>44</v>
      </c>
      <c r="D12" s="53"/>
      <c r="E12" s="53"/>
      <c r="F12" s="53"/>
      <c r="G12" s="53"/>
      <c r="H12" s="53"/>
      <c r="I12" s="53"/>
      <c r="J12" s="53"/>
      <c r="K12" s="53"/>
      <c r="L12" s="53"/>
      <c r="M12" s="53"/>
    </row>
    <row r="13" spans="1:14" ht="16.5" thickBot="1">
      <c r="A13" s="52"/>
      <c r="B13" s="51"/>
      <c r="C13" s="134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4" t="s">
        <v>1</v>
      </c>
    </row>
    <row r="14" spans="1:14" ht="15" customHeight="1">
      <c r="A14" s="199" t="s">
        <v>2</v>
      </c>
      <c r="B14" s="202" t="s">
        <v>3</v>
      </c>
      <c r="C14" s="202" t="s">
        <v>4</v>
      </c>
      <c r="D14" s="247" t="s">
        <v>5</v>
      </c>
      <c r="E14" s="248"/>
      <c r="F14" s="184" t="s">
        <v>38</v>
      </c>
      <c r="G14" s="185"/>
      <c r="H14" s="185"/>
      <c r="I14" s="185"/>
      <c r="J14" s="185"/>
      <c r="K14" s="185"/>
      <c r="L14" s="185"/>
      <c r="M14" s="186"/>
      <c r="N14" s="240" t="s">
        <v>6</v>
      </c>
    </row>
    <row r="15" spans="1:14" ht="28.5" customHeight="1">
      <c r="A15" s="200"/>
      <c r="B15" s="203"/>
      <c r="C15" s="203"/>
      <c r="D15" s="243" t="s">
        <v>46</v>
      </c>
      <c r="E15" s="244" t="s">
        <v>7</v>
      </c>
      <c r="F15" s="197" t="s">
        <v>47</v>
      </c>
      <c r="G15" s="198"/>
      <c r="H15" s="246" t="s">
        <v>48</v>
      </c>
      <c r="I15" s="198"/>
      <c r="J15" s="197" t="s">
        <v>49</v>
      </c>
      <c r="K15" s="198"/>
      <c r="L15" s="197" t="s">
        <v>50</v>
      </c>
      <c r="M15" s="198"/>
      <c r="N15" s="241"/>
    </row>
    <row r="16" spans="1:14" ht="40.5" customHeight="1">
      <c r="A16" s="201"/>
      <c r="B16" s="204"/>
      <c r="C16" s="204"/>
      <c r="D16" s="204"/>
      <c r="E16" s="245"/>
      <c r="F16" s="8" t="s">
        <v>9</v>
      </c>
      <c r="G16" s="9" t="s">
        <v>7</v>
      </c>
      <c r="H16" s="8" t="s">
        <v>9</v>
      </c>
      <c r="I16" s="9" t="s">
        <v>7</v>
      </c>
      <c r="J16" s="8" t="s">
        <v>9</v>
      </c>
      <c r="K16" s="10" t="s">
        <v>7</v>
      </c>
      <c r="L16" s="8" t="s">
        <v>9</v>
      </c>
      <c r="M16" s="10" t="s">
        <v>7</v>
      </c>
      <c r="N16" s="242"/>
    </row>
    <row r="17" spans="1:14" s="12" customFormat="1" ht="15.75">
      <c r="A17" s="156">
        <v>1</v>
      </c>
      <c r="B17" s="156">
        <v>2</v>
      </c>
      <c r="C17" s="156">
        <v>4</v>
      </c>
      <c r="D17" s="156">
        <v>5</v>
      </c>
      <c r="E17" s="157">
        <v>7</v>
      </c>
      <c r="F17" s="156">
        <v>9</v>
      </c>
      <c r="G17" s="157">
        <v>10</v>
      </c>
      <c r="H17" s="156">
        <v>12</v>
      </c>
      <c r="I17" s="157">
        <v>13</v>
      </c>
      <c r="J17" s="156">
        <v>15</v>
      </c>
      <c r="K17" s="157">
        <v>16</v>
      </c>
      <c r="L17" s="156">
        <v>18</v>
      </c>
      <c r="M17" s="157">
        <v>19</v>
      </c>
      <c r="N17" s="11">
        <v>44</v>
      </c>
    </row>
    <row r="18" spans="1:14" ht="19.5" customHeight="1">
      <c r="A18" s="193" t="s">
        <v>10</v>
      </c>
      <c r="B18" s="194"/>
      <c r="C18" s="34" t="s">
        <v>11</v>
      </c>
      <c r="D18" s="83">
        <f>SUM(D19:D23)</f>
        <v>47030.6</v>
      </c>
      <c r="E18" s="155">
        <v>100</v>
      </c>
      <c r="F18" s="83">
        <f>SUM(F21:F23)</f>
        <v>6024.71242</v>
      </c>
      <c r="G18" s="83">
        <f>F18/D18*100</f>
        <v>12.81019680803562</v>
      </c>
      <c r="H18" s="83">
        <f>H21+H22</f>
        <v>16292.890240000002</v>
      </c>
      <c r="I18" s="83">
        <f>H18/D18*100</f>
        <v>34.64316900060812</v>
      </c>
      <c r="J18" s="83"/>
      <c r="K18" s="83"/>
      <c r="L18" s="83"/>
      <c r="M18" s="83"/>
      <c r="N18" s="239"/>
    </row>
    <row r="19" spans="1:14" ht="15.75">
      <c r="A19" s="193"/>
      <c r="B19" s="194"/>
      <c r="C19" s="24" t="s">
        <v>12</v>
      </c>
      <c r="D19" s="143"/>
      <c r="E19" s="88"/>
      <c r="F19" s="87"/>
      <c r="G19" s="87"/>
      <c r="H19" s="87"/>
      <c r="I19" s="87"/>
      <c r="J19" s="87"/>
      <c r="K19" s="87"/>
      <c r="L19" s="87"/>
      <c r="M19" s="87"/>
      <c r="N19" s="228"/>
    </row>
    <row r="20" spans="1:14" ht="31.5">
      <c r="A20" s="193"/>
      <c r="B20" s="194"/>
      <c r="C20" s="24" t="s">
        <v>13</v>
      </c>
      <c r="D20" s="143"/>
      <c r="E20" s="93"/>
      <c r="F20" s="90"/>
      <c r="G20" s="90"/>
      <c r="H20" s="90"/>
      <c r="I20" s="90"/>
      <c r="J20" s="90"/>
      <c r="K20" s="90"/>
      <c r="L20" s="90"/>
      <c r="M20" s="90"/>
      <c r="N20" s="228"/>
    </row>
    <row r="21" spans="1:14" ht="47.25">
      <c r="A21" s="193"/>
      <c r="B21" s="194"/>
      <c r="C21" s="47" t="s">
        <v>33</v>
      </c>
      <c r="D21" s="87">
        <f>D139</f>
        <v>132.6</v>
      </c>
      <c r="E21" s="100">
        <v>100</v>
      </c>
      <c r="F21" s="90">
        <v>0</v>
      </c>
      <c r="G21" s="90">
        <v>0</v>
      </c>
      <c r="H21" s="90">
        <f>H164</f>
        <v>132.6</v>
      </c>
      <c r="I21" s="90">
        <f>H21/D21*100</f>
        <v>100</v>
      </c>
      <c r="J21" s="90"/>
      <c r="K21" s="82"/>
      <c r="L21" s="82"/>
      <c r="M21" s="82"/>
      <c r="N21" s="228"/>
    </row>
    <row r="22" spans="1:14" ht="19.5" customHeight="1">
      <c r="A22" s="193"/>
      <c r="B22" s="194"/>
      <c r="C22" s="135" t="s">
        <v>14</v>
      </c>
      <c r="D22" s="87">
        <f>D89+D102+D121+D158</f>
        <v>46898</v>
      </c>
      <c r="E22" s="173">
        <v>100</v>
      </c>
      <c r="F22" s="87">
        <f>F89+F102+F121+F158</f>
        <v>6024.71242</v>
      </c>
      <c r="G22" s="90">
        <f>F22/D22*100</f>
        <v>12.846416520960382</v>
      </c>
      <c r="H22" s="90">
        <f>H165</f>
        <v>16160.290240000002</v>
      </c>
      <c r="I22" s="90">
        <f>H22/D22*100</f>
        <v>34.45837826772997</v>
      </c>
      <c r="J22" s="90"/>
      <c r="K22" s="82"/>
      <c r="L22" s="82"/>
      <c r="M22" s="82"/>
      <c r="N22" s="228"/>
    </row>
    <row r="23" spans="1:14" ht="35.25" customHeight="1">
      <c r="A23" s="193"/>
      <c r="B23" s="194"/>
      <c r="C23" s="172" t="s">
        <v>15</v>
      </c>
      <c r="D23" s="87"/>
      <c r="E23" s="173"/>
      <c r="F23" s="90"/>
      <c r="G23" s="90"/>
      <c r="H23" s="90"/>
      <c r="I23" s="90"/>
      <c r="J23" s="90"/>
      <c r="K23" s="82"/>
      <c r="L23" s="82"/>
      <c r="M23" s="82"/>
      <c r="N23" s="228"/>
    </row>
    <row r="24" spans="1:14" ht="30.75" customHeight="1">
      <c r="A24" s="187" t="s">
        <v>16</v>
      </c>
      <c r="B24" s="188"/>
      <c r="C24" s="19" t="s">
        <v>17</v>
      </c>
      <c r="D24" s="85"/>
      <c r="E24" s="145"/>
      <c r="F24" s="85"/>
      <c r="G24" s="85"/>
      <c r="H24" s="146"/>
      <c r="I24" s="85"/>
      <c r="J24" s="85"/>
      <c r="K24" s="85"/>
      <c r="L24" s="85"/>
      <c r="M24" s="85"/>
      <c r="N24" s="22"/>
    </row>
    <row r="25" spans="1:14" ht="15.75">
      <c r="A25" s="189"/>
      <c r="B25" s="190"/>
      <c r="C25" s="24" t="s">
        <v>12</v>
      </c>
      <c r="D25" s="147"/>
      <c r="E25" s="88"/>
      <c r="F25" s="87"/>
      <c r="G25" s="87"/>
      <c r="H25" s="143"/>
      <c r="I25" s="87"/>
      <c r="J25" s="87"/>
      <c r="K25" s="87"/>
      <c r="L25" s="87"/>
      <c r="M25" s="87"/>
      <c r="N25" s="22"/>
    </row>
    <row r="26" spans="1:14" ht="31.5">
      <c r="A26" s="189"/>
      <c r="B26" s="190"/>
      <c r="C26" s="24" t="s">
        <v>13</v>
      </c>
      <c r="D26" s="148"/>
      <c r="E26" s="93"/>
      <c r="F26" s="90"/>
      <c r="G26" s="90"/>
      <c r="H26" s="149"/>
      <c r="I26" s="90"/>
      <c r="J26" s="90"/>
      <c r="K26" s="90"/>
      <c r="L26" s="90"/>
      <c r="M26" s="90"/>
      <c r="N26" s="22"/>
    </row>
    <row r="27" spans="1:14" ht="47.25">
      <c r="A27" s="189"/>
      <c r="B27" s="190"/>
      <c r="C27" s="47" t="s">
        <v>33</v>
      </c>
      <c r="D27" s="148"/>
      <c r="E27" s="93"/>
      <c r="F27" s="82"/>
      <c r="G27" s="82"/>
      <c r="H27" s="148"/>
      <c r="I27" s="82"/>
      <c r="J27" s="82"/>
      <c r="K27" s="82"/>
      <c r="L27" s="82"/>
      <c r="M27" s="82"/>
      <c r="N27" s="22"/>
    </row>
    <row r="28" spans="1:14" ht="15.75">
      <c r="A28" s="189"/>
      <c r="B28" s="190"/>
      <c r="C28" s="135" t="s">
        <v>14</v>
      </c>
      <c r="D28" s="148"/>
      <c r="E28" s="93"/>
      <c r="F28" s="82"/>
      <c r="G28" s="82"/>
      <c r="H28" s="148"/>
      <c r="I28" s="82"/>
      <c r="J28" s="82"/>
      <c r="K28" s="82"/>
      <c r="L28" s="82"/>
      <c r="M28" s="82"/>
      <c r="N28" s="22"/>
    </row>
    <row r="29" spans="1:14" ht="31.5">
      <c r="A29" s="189"/>
      <c r="B29" s="190"/>
      <c r="C29" s="27" t="s">
        <v>15</v>
      </c>
      <c r="D29" s="87"/>
      <c r="E29" s="93"/>
      <c r="F29" s="82"/>
      <c r="G29" s="82"/>
      <c r="H29" s="148"/>
      <c r="I29" s="82"/>
      <c r="J29" s="82"/>
      <c r="K29" s="82"/>
      <c r="L29" s="82"/>
      <c r="M29" s="82"/>
      <c r="N29" s="22"/>
    </row>
    <row r="30" spans="1:14" ht="27" customHeight="1">
      <c r="A30" s="187" t="s">
        <v>18</v>
      </c>
      <c r="B30" s="188"/>
      <c r="C30" s="19" t="s">
        <v>17</v>
      </c>
      <c r="D30" s="87">
        <f aca="true" t="shared" si="0" ref="D30:I30">D18</f>
        <v>47030.6</v>
      </c>
      <c r="E30" s="87">
        <f t="shared" si="0"/>
        <v>100</v>
      </c>
      <c r="F30" s="87">
        <f t="shared" si="0"/>
        <v>6024.71242</v>
      </c>
      <c r="G30" s="87">
        <f t="shared" si="0"/>
        <v>12.81019680803562</v>
      </c>
      <c r="H30" s="143">
        <f t="shared" si="0"/>
        <v>16292.890240000002</v>
      </c>
      <c r="I30" s="143">
        <f t="shared" si="0"/>
        <v>34.64316900060812</v>
      </c>
      <c r="J30" s="85"/>
      <c r="K30" s="85"/>
      <c r="L30" s="85"/>
      <c r="M30" s="85"/>
      <c r="N30" s="22"/>
    </row>
    <row r="31" spans="1:14" ht="15.75">
      <c r="A31" s="189"/>
      <c r="B31" s="190"/>
      <c r="C31" s="24" t="s">
        <v>12</v>
      </c>
      <c r="D31" s="87"/>
      <c r="E31" s="87"/>
      <c r="F31" s="87"/>
      <c r="G31" s="87"/>
      <c r="H31" s="143"/>
      <c r="I31" s="143"/>
      <c r="J31" s="90"/>
      <c r="K31" s="90"/>
      <c r="L31" s="90"/>
      <c r="M31" s="90"/>
      <c r="N31" s="22"/>
    </row>
    <row r="32" spans="1:14" ht="31.5">
      <c r="A32" s="189"/>
      <c r="B32" s="190"/>
      <c r="C32" s="24" t="s">
        <v>13</v>
      </c>
      <c r="D32" s="87"/>
      <c r="E32" s="87"/>
      <c r="F32" s="87"/>
      <c r="G32" s="87"/>
      <c r="H32" s="143"/>
      <c r="I32" s="143"/>
      <c r="J32" s="82"/>
      <c r="K32" s="82"/>
      <c r="L32" s="82"/>
      <c r="M32" s="82"/>
      <c r="N32" s="22"/>
    </row>
    <row r="33" spans="1:14" ht="47.25">
      <c r="A33" s="189"/>
      <c r="B33" s="190"/>
      <c r="C33" s="47" t="s">
        <v>33</v>
      </c>
      <c r="D33" s="87"/>
      <c r="E33" s="87"/>
      <c r="F33" s="87"/>
      <c r="G33" s="87"/>
      <c r="H33" s="143">
        <f>H21</f>
        <v>132.6</v>
      </c>
      <c r="I33" s="143">
        <f>I21</f>
        <v>100</v>
      </c>
      <c r="J33" s="82"/>
      <c r="K33" s="82"/>
      <c r="L33" s="82"/>
      <c r="M33" s="82"/>
      <c r="N33" s="22"/>
    </row>
    <row r="34" spans="1:14" ht="15.75">
      <c r="A34" s="189"/>
      <c r="B34" s="190"/>
      <c r="C34" s="135" t="s">
        <v>14</v>
      </c>
      <c r="D34" s="87">
        <f>D22</f>
        <v>46898</v>
      </c>
      <c r="E34" s="87">
        <f>E22</f>
        <v>100</v>
      </c>
      <c r="F34" s="87">
        <f>F22</f>
        <v>6024.71242</v>
      </c>
      <c r="G34" s="87">
        <f>G22</f>
        <v>12.846416520960382</v>
      </c>
      <c r="H34" s="143">
        <f>H22</f>
        <v>16160.290240000002</v>
      </c>
      <c r="I34" s="143">
        <f>I22</f>
        <v>34.45837826772997</v>
      </c>
      <c r="J34" s="82"/>
      <c r="K34" s="82"/>
      <c r="L34" s="82"/>
      <c r="M34" s="82"/>
      <c r="N34" s="22"/>
    </row>
    <row r="35" spans="1:14" ht="31.5">
      <c r="A35" s="191"/>
      <c r="B35" s="192"/>
      <c r="C35" s="27" t="s">
        <v>15</v>
      </c>
      <c r="D35" s="85"/>
      <c r="E35" s="85"/>
      <c r="F35" s="85"/>
      <c r="G35" s="85"/>
      <c r="H35" s="148"/>
      <c r="I35" s="82"/>
      <c r="J35" s="82"/>
      <c r="K35" s="82"/>
      <c r="L35" s="82"/>
      <c r="M35" s="82"/>
      <c r="N35" s="22"/>
    </row>
    <row r="36" spans="1:14" ht="18.75" customHeight="1">
      <c r="A36" s="187" t="s">
        <v>19</v>
      </c>
      <c r="B36" s="188"/>
      <c r="C36" s="19" t="s">
        <v>17</v>
      </c>
      <c r="D36" s="85"/>
      <c r="E36" s="145"/>
      <c r="F36" s="85"/>
      <c r="G36" s="85"/>
      <c r="H36" s="146"/>
      <c r="I36" s="85"/>
      <c r="J36" s="85"/>
      <c r="K36" s="85"/>
      <c r="L36" s="85"/>
      <c r="M36" s="85"/>
      <c r="N36" s="227"/>
    </row>
    <row r="37" spans="1:14" ht="24" customHeight="1">
      <c r="A37" s="189"/>
      <c r="B37" s="190"/>
      <c r="C37" s="24" t="s">
        <v>12</v>
      </c>
      <c r="D37" s="147"/>
      <c r="E37" s="88"/>
      <c r="F37" s="87"/>
      <c r="G37" s="87"/>
      <c r="H37" s="143"/>
      <c r="I37" s="87"/>
      <c r="J37" s="87"/>
      <c r="K37" s="87"/>
      <c r="L37" s="87"/>
      <c r="M37" s="87"/>
      <c r="N37" s="234"/>
    </row>
    <row r="38" spans="1:14" ht="33" customHeight="1">
      <c r="A38" s="189"/>
      <c r="B38" s="190"/>
      <c r="C38" s="24" t="s">
        <v>13</v>
      </c>
      <c r="D38" s="148"/>
      <c r="E38" s="93"/>
      <c r="F38" s="90"/>
      <c r="G38" s="90"/>
      <c r="H38" s="149"/>
      <c r="I38" s="90"/>
      <c r="J38" s="90"/>
      <c r="K38" s="90"/>
      <c r="L38" s="90"/>
      <c r="M38" s="90"/>
      <c r="N38" s="234"/>
    </row>
    <row r="39" spans="1:14" ht="46.5" customHeight="1">
      <c r="A39" s="189"/>
      <c r="B39" s="190"/>
      <c r="C39" s="47" t="s">
        <v>33</v>
      </c>
      <c r="D39" s="148"/>
      <c r="E39" s="93"/>
      <c r="F39" s="82"/>
      <c r="G39" s="82"/>
      <c r="H39" s="148"/>
      <c r="I39" s="82"/>
      <c r="J39" s="82"/>
      <c r="K39" s="82"/>
      <c r="L39" s="82"/>
      <c r="M39" s="82"/>
      <c r="N39" s="234"/>
    </row>
    <row r="40" spans="1:14" ht="15.75">
      <c r="A40" s="189"/>
      <c r="B40" s="190"/>
      <c r="C40" s="135" t="s">
        <v>14</v>
      </c>
      <c r="D40" s="148"/>
      <c r="E40" s="93"/>
      <c r="F40" s="82"/>
      <c r="G40" s="82"/>
      <c r="H40" s="148"/>
      <c r="I40" s="82"/>
      <c r="J40" s="82"/>
      <c r="K40" s="82"/>
      <c r="L40" s="82"/>
      <c r="M40" s="82"/>
      <c r="N40" s="234"/>
    </row>
    <row r="41" spans="1:14" ht="34.5" customHeight="1">
      <c r="A41" s="191"/>
      <c r="B41" s="192"/>
      <c r="C41" s="27" t="s">
        <v>15</v>
      </c>
      <c r="D41" s="148"/>
      <c r="E41" s="93"/>
      <c r="F41" s="82"/>
      <c r="G41" s="82"/>
      <c r="H41" s="148"/>
      <c r="I41" s="82"/>
      <c r="J41" s="82"/>
      <c r="K41" s="82"/>
      <c r="L41" s="82"/>
      <c r="M41" s="82"/>
      <c r="N41" s="234"/>
    </row>
    <row r="42" spans="1:14" ht="17.25" customHeight="1">
      <c r="A42" s="208" t="s">
        <v>20</v>
      </c>
      <c r="B42" s="209"/>
      <c r="C42" s="19" t="s">
        <v>17</v>
      </c>
      <c r="D42" s="146"/>
      <c r="E42" s="145"/>
      <c r="F42" s="85"/>
      <c r="G42" s="85"/>
      <c r="H42" s="146"/>
      <c r="I42" s="85"/>
      <c r="J42" s="85"/>
      <c r="K42" s="85"/>
      <c r="L42" s="85"/>
      <c r="M42" s="85"/>
      <c r="N42" s="234"/>
    </row>
    <row r="43" spans="1:14" ht="23.25" customHeight="1">
      <c r="A43" s="210"/>
      <c r="B43" s="211"/>
      <c r="C43" s="24" t="s">
        <v>12</v>
      </c>
      <c r="D43" s="150"/>
      <c r="E43" s="88"/>
      <c r="F43" s="87"/>
      <c r="G43" s="87"/>
      <c r="H43" s="143"/>
      <c r="I43" s="87"/>
      <c r="J43" s="87"/>
      <c r="K43" s="87"/>
      <c r="L43" s="87"/>
      <c r="M43" s="87"/>
      <c r="N43" s="234"/>
    </row>
    <row r="44" spans="1:14" ht="30.75" customHeight="1">
      <c r="A44" s="210"/>
      <c r="B44" s="211"/>
      <c r="C44" s="24" t="s">
        <v>13</v>
      </c>
      <c r="D44" s="148"/>
      <c r="E44" s="93"/>
      <c r="F44" s="90"/>
      <c r="G44" s="90"/>
      <c r="H44" s="149"/>
      <c r="I44" s="90"/>
      <c r="J44" s="90"/>
      <c r="K44" s="90"/>
      <c r="L44" s="90"/>
      <c r="M44" s="90"/>
      <c r="N44" s="234"/>
    </row>
    <row r="45" spans="1:14" ht="45.75" customHeight="1">
      <c r="A45" s="210"/>
      <c r="B45" s="211"/>
      <c r="C45" s="47" t="s">
        <v>33</v>
      </c>
      <c r="D45" s="148"/>
      <c r="E45" s="93"/>
      <c r="F45" s="82"/>
      <c r="G45" s="82"/>
      <c r="H45" s="148"/>
      <c r="I45" s="82"/>
      <c r="J45" s="82"/>
      <c r="K45" s="82"/>
      <c r="L45" s="82"/>
      <c r="M45" s="82"/>
      <c r="N45" s="234"/>
    </row>
    <row r="46" spans="1:14" ht="15.75">
      <c r="A46" s="210"/>
      <c r="B46" s="211"/>
      <c r="C46" s="135" t="s">
        <v>14</v>
      </c>
      <c r="D46" s="148"/>
      <c r="E46" s="93"/>
      <c r="F46" s="82"/>
      <c r="G46" s="82"/>
      <c r="H46" s="148"/>
      <c r="I46" s="82"/>
      <c r="J46" s="82"/>
      <c r="K46" s="82"/>
      <c r="L46" s="82"/>
      <c r="M46" s="82"/>
      <c r="N46" s="234"/>
    </row>
    <row r="47" spans="1:14" s="29" customFormat="1" ht="30" customHeight="1">
      <c r="A47" s="212"/>
      <c r="B47" s="213"/>
      <c r="C47" s="27" t="s">
        <v>15</v>
      </c>
      <c r="D47" s="87"/>
      <c r="E47" s="88"/>
      <c r="F47" s="87"/>
      <c r="G47" s="87"/>
      <c r="H47" s="143"/>
      <c r="I47" s="87"/>
      <c r="J47" s="87"/>
      <c r="K47" s="87"/>
      <c r="L47" s="87"/>
      <c r="M47" s="87"/>
      <c r="N47" s="234"/>
    </row>
    <row r="48" spans="1:14" ht="21.75" customHeight="1">
      <c r="A48" s="214" t="s">
        <v>21</v>
      </c>
      <c r="B48" s="214"/>
      <c r="C48" s="152" t="s">
        <v>17</v>
      </c>
      <c r="D48" s="21"/>
      <c r="E48" s="20"/>
      <c r="F48" s="101" t="s">
        <v>22</v>
      </c>
      <c r="G48" s="151" t="s">
        <v>22</v>
      </c>
      <c r="H48" s="151" t="s">
        <v>22</v>
      </c>
      <c r="I48" s="101" t="s">
        <v>22</v>
      </c>
      <c r="J48" s="101" t="s">
        <v>22</v>
      </c>
      <c r="K48" s="151" t="s">
        <v>22</v>
      </c>
      <c r="L48" s="151" t="s">
        <v>22</v>
      </c>
      <c r="M48" s="101" t="s">
        <v>22</v>
      </c>
      <c r="N48" s="263"/>
    </row>
    <row r="49" spans="1:14" ht="21.75" customHeight="1">
      <c r="A49" s="214"/>
      <c r="B49" s="214"/>
      <c r="C49" s="153" t="s">
        <v>12</v>
      </c>
      <c r="D49" s="26"/>
      <c r="E49" s="15"/>
      <c r="F49" s="101" t="s">
        <v>22</v>
      </c>
      <c r="G49" s="151" t="s">
        <v>22</v>
      </c>
      <c r="H49" s="151" t="s">
        <v>22</v>
      </c>
      <c r="I49" s="101" t="s">
        <v>22</v>
      </c>
      <c r="J49" s="101" t="s">
        <v>22</v>
      </c>
      <c r="K49" s="151" t="s">
        <v>22</v>
      </c>
      <c r="L49" s="151" t="s">
        <v>22</v>
      </c>
      <c r="M49" s="101" t="s">
        <v>22</v>
      </c>
      <c r="N49" s="263"/>
    </row>
    <row r="50" spans="1:14" ht="36.75" customHeight="1">
      <c r="A50" s="214"/>
      <c r="B50" s="214"/>
      <c r="C50" s="153" t="s">
        <v>13</v>
      </c>
      <c r="D50" s="18"/>
      <c r="E50" s="17"/>
      <c r="F50" s="101" t="s">
        <v>22</v>
      </c>
      <c r="G50" s="151" t="s">
        <v>22</v>
      </c>
      <c r="H50" s="151" t="s">
        <v>22</v>
      </c>
      <c r="I50" s="101" t="s">
        <v>22</v>
      </c>
      <c r="J50" s="101" t="s">
        <v>22</v>
      </c>
      <c r="K50" s="151" t="s">
        <v>22</v>
      </c>
      <c r="L50" s="151" t="s">
        <v>22</v>
      </c>
      <c r="M50" s="101" t="s">
        <v>22</v>
      </c>
      <c r="N50" s="263"/>
    </row>
    <row r="51" spans="1:14" ht="46.5" customHeight="1">
      <c r="A51" s="214"/>
      <c r="B51" s="214"/>
      <c r="C51" s="141" t="s">
        <v>33</v>
      </c>
      <c r="D51" s="18"/>
      <c r="E51" s="17"/>
      <c r="F51" s="101"/>
      <c r="G51" s="151"/>
      <c r="H51" s="151"/>
      <c r="I51" s="101"/>
      <c r="J51" s="101"/>
      <c r="K51" s="151"/>
      <c r="L51" s="151"/>
      <c r="M51" s="101"/>
      <c r="N51" s="263"/>
    </row>
    <row r="52" spans="1:14" ht="25.5" customHeight="1">
      <c r="A52" s="214"/>
      <c r="B52" s="214"/>
      <c r="C52" s="154" t="s">
        <v>14</v>
      </c>
      <c r="D52" s="18"/>
      <c r="E52" s="17"/>
      <c r="F52" s="101" t="s">
        <v>22</v>
      </c>
      <c r="G52" s="151" t="s">
        <v>22</v>
      </c>
      <c r="H52" s="151" t="s">
        <v>22</v>
      </c>
      <c r="I52" s="101" t="s">
        <v>22</v>
      </c>
      <c r="J52" s="101" t="s">
        <v>22</v>
      </c>
      <c r="K52" s="151" t="s">
        <v>22</v>
      </c>
      <c r="L52" s="151" t="s">
        <v>22</v>
      </c>
      <c r="M52" s="101" t="s">
        <v>22</v>
      </c>
      <c r="N52" s="263"/>
    </row>
    <row r="53" spans="1:14" ht="30.75" customHeight="1">
      <c r="A53" s="214"/>
      <c r="B53" s="214"/>
      <c r="C53" s="27" t="s">
        <v>15</v>
      </c>
      <c r="D53" s="14"/>
      <c r="E53" s="28"/>
      <c r="F53" s="101" t="s">
        <v>22</v>
      </c>
      <c r="G53" s="151" t="s">
        <v>22</v>
      </c>
      <c r="H53" s="151" t="s">
        <v>22</v>
      </c>
      <c r="I53" s="101" t="s">
        <v>22</v>
      </c>
      <c r="J53" s="101" t="s">
        <v>22</v>
      </c>
      <c r="K53" s="151" t="s">
        <v>22</v>
      </c>
      <c r="L53" s="151" t="s">
        <v>22</v>
      </c>
      <c r="M53" s="101" t="s">
        <v>22</v>
      </c>
      <c r="N53" s="263"/>
    </row>
    <row r="54" spans="1:14" s="30" customFormat="1" ht="15.75">
      <c r="A54" s="230" t="s">
        <v>87</v>
      </c>
      <c r="B54" s="231"/>
      <c r="C54" s="231"/>
      <c r="D54" s="231"/>
      <c r="E54" s="231"/>
      <c r="F54" s="231"/>
      <c r="G54" s="231"/>
      <c r="H54" s="231"/>
      <c r="I54" s="231"/>
      <c r="J54" s="231"/>
      <c r="K54" s="231"/>
      <c r="L54" s="231"/>
      <c r="M54" s="231"/>
      <c r="N54" s="232"/>
    </row>
    <row r="55" spans="1:14" ht="18.75" customHeight="1">
      <c r="A55" s="216" t="s">
        <v>23</v>
      </c>
      <c r="B55" s="220" t="s">
        <v>88</v>
      </c>
      <c r="C55" s="31" t="s">
        <v>17</v>
      </c>
      <c r="D55" s="83">
        <f>SUM(D56:D60)</f>
        <v>3322.2</v>
      </c>
      <c r="E55" s="84">
        <f>SUM(E56:E60)</f>
        <v>100</v>
      </c>
      <c r="F55" s="85">
        <f>SUM(F56:F60)</f>
        <v>1262.07658</v>
      </c>
      <c r="G55" s="85">
        <f>SUM(G56:G60)</f>
        <v>37.989181265426524</v>
      </c>
      <c r="H55" s="85">
        <f>H59</f>
        <v>2524.99553</v>
      </c>
      <c r="I55" s="85">
        <f>H55/D55*100</f>
        <v>76.00371831918609</v>
      </c>
      <c r="J55" s="85"/>
      <c r="K55" s="86"/>
      <c r="L55" s="85"/>
      <c r="M55" s="85"/>
      <c r="N55" s="261" t="s">
        <v>89</v>
      </c>
    </row>
    <row r="56" spans="1:14" ht="22.5" customHeight="1">
      <c r="A56" s="217"/>
      <c r="B56" s="221"/>
      <c r="C56" s="16" t="s">
        <v>12</v>
      </c>
      <c r="D56" s="87"/>
      <c r="E56" s="88"/>
      <c r="F56" s="87"/>
      <c r="G56" s="87"/>
      <c r="H56" s="87"/>
      <c r="I56" s="87"/>
      <c r="J56" s="87"/>
      <c r="K56" s="89"/>
      <c r="L56" s="87"/>
      <c r="M56" s="87"/>
      <c r="N56" s="261"/>
    </row>
    <row r="57" spans="1:14" ht="38.25" customHeight="1">
      <c r="A57" s="217"/>
      <c r="B57" s="221"/>
      <c r="C57" s="16" t="s">
        <v>13</v>
      </c>
      <c r="D57" s="90"/>
      <c r="E57" s="91"/>
      <c r="F57" s="90"/>
      <c r="G57" s="90"/>
      <c r="H57" s="90"/>
      <c r="I57" s="90"/>
      <c r="J57" s="90"/>
      <c r="K57" s="92"/>
      <c r="L57" s="90"/>
      <c r="M57" s="90"/>
      <c r="N57" s="261"/>
    </row>
    <row r="58" spans="1:14" ht="46.5" customHeight="1">
      <c r="A58" s="217"/>
      <c r="B58" s="221"/>
      <c r="C58" s="47" t="s">
        <v>33</v>
      </c>
      <c r="D58" s="82"/>
      <c r="E58" s="93"/>
      <c r="F58" s="82"/>
      <c r="G58" s="82"/>
      <c r="H58" s="82"/>
      <c r="I58" s="82"/>
      <c r="J58" s="82"/>
      <c r="K58" s="94"/>
      <c r="L58" s="82"/>
      <c r="M58" s="82"/>
      <c r="N58" s="261"/>
    </row>
    <row r="59" spans="1:14" ht="19.5" customHeight="1">
      <c r="A59" s="217"/>
      <c r="B59" s="221"/>
      <c r="C59" s="154" t="s">
        <v>14</v>
      </c>
      <c r="D59" s="82">
        <v>3322.2</v>
      </c>
      <c r="E59" s="117">
        <v>100</v>
      </c>
      <c r="F59" s="82">
        <v>1262.07658</v>
      </c>
      <c r="G59" s="82">
        <f>F59/D59*100</f>
        <v>37.989181265426524</v>
      </c>
      <c r="H59" s="82">
        <f>F59+1262.91895</f>
        <v>2524.99553</v>
      </c>
      <c r="I59" s="82">
        <f>H59/D59*100</f>
        <v>76.00371831918609</v>
      </c>
      <c r="J59" s="82"/>
      <c r="K59" s="94"/>
      <c r="L59" s="82"/>
      <c r="M59" s="82"/>
      <c r="N59" s="261"/>
    </row>
    <row r="60" spans="1:241" s="29" customFormat="1" ht="28.5" customHeight="1">
      <c r="A60" s="217"/>
      <c r="B60" s="221"/>
      <c r="C60" s="56" t="s">
        <v>15</v>
      </c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261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</row>
    <row r="61" spans="1:14" ht="18.75" customHeight="1">
      <c r="A61" s="216" t="s">
        <v>24</v>
      </c>
      <c r="B61" s="220" t="s">
        <v>90</v>
      </c>
      <c r="C61" s="31" t="s">
        <v>17</v>
      </c>
      <c r="D61" s="83">
        <f>SUM(D62:D66)</f>
        <v>477.4</v>
      </c>
      <c r="E61" s="84">
        <f>SUM(E62:E66)</f>
        <v>100</v>
      </c>
      <c r="F61" s="85">
        <f>SUM(F62:F66)</f>
        <v>70.58</v>
      </c>
      <c r="G61" s="85">
        <f>SUM(G62:G66)</f>
        <v>14.784248010054462</v>
      </c>
      <c r="H61" s="85">
        <f>H65</f>
        <v>70.58</v>
      </c>
      <c r="I61" s="85">
        <f>H61/D61*100</f>
        <v>14.784248010054462</v>
      </c>
      <c r="J61" s="85"/>
      <c r="K61" s="86"/>
      <c r="L61" s="85"/>
      <c r="M61" s="85"/>
      <c r="N61" s="261" t="s">
        <v>84</v>
      </c>
    </row>
    <row r="62" spans="1:14" ht="22.5" customHeight="1">
      <c r="A62" s="217"/>
      <c r="B62" s="221"/>
      <c r="C62" s="16" t="s">
        <v>12</v>
      </c>
      <c r="D62" s="87"/>
      <c r="E62" s="88"/>
      <c r="F62" s="87"/>
      <c r="G62" s="87"/>
      <c r="H62" s="87"/>
      <c r="I62" s="87"/>
      <c r="J62" s="87"/>
      <c r="K62" s="89"/>
      <c r="L62" s="87"/>
      <c r="M62" s="87"/>
      <c r="N62" s="261"/>
    </row>
    <row r="63" spans="1:14" ht="38.25" customHeight="1">
      <c r="A63" s="217"/>
      <c r="B63" s="221"/>
      <c r="C63" s="16" t="s">
        <v>13</v>
      </c>
      <c r="D63" s="90"/>
      <c r="E63" s="91"/>
      <c r="F63" s="90"/>
      <c r="G63" s="90"/>
      <c r="H63" s="90"/>
      <c r="I63" s="90"/>
      <c r="J63" s="90"/>
      <c r="K63" s="92"/>
      <c r="L63" s="90"/>
      <c r="M63" s="90"/>
      <c r="N63" s="261"/>
    </row>
    <row r="64" spans="1:14" ht="46.5" customHeight="1">
      <c r="A64" s="217"/>
      <c r="B64" s="221"/>
      <c r="C64" s="47" t="s">
        <v>33</v>
      </c>
      <c r="D64" s="82"/>
      <c r="E64" s="93"/>
      <c r="F64" s="82"/>
      <c r="G64" s="82"/>
      <c r="H64" s="82"/>
      <c r="I64" s="82"/>
      <c r="J64" s="82"/>
      <c r="K64" s="94"/>
      <c r="L64" s="82"/>
      <c r="M64" s="82"/>
      <c r="N64" s="261"/>
    </row>
    <row r="65" spans="1:14" ht="15.75">
      <c r="A65" s="217"/>
      <c r="B65" s="221"/>
      <c r="C65" s="154" t="s">
        <v>14</v>
      </c>
      <c r="D65" s="82">
        <v>477.4</v>
      </c>
      <c r="E65" s="100">
        <v>100</v>
      </c>
      <c r="F65" s="82">
        <v>70.58</v>
      </c>
      <c r="G65" s="82">
        <f>F65/D65*100</f>
        <v>14.784248010054462</v>
      </c>
      <c r="H65" s="82">
        <f>F65</f>
        <v>70.58</v>
      </c>
      <c r="I65" s="82">
        <f>H65/D65*100</f>
        <v>14.784248010054462</v>
      </c>
      <c r="J65" s="82"/>
      <c r="K65" s="94"/>
      <c r="L65" s="82"/>
      <c r="M65" s="82"/>
      <c r="N65" s="261"/>
    </row>
    <row r="66" spans="1:241" s="29" customFormat="1" ht="28.5" customHeight="1">
      <c r="A66" s="217"/>
      <c r="B66" s="221"/>
      <c r="C66" s="56" t="s">
        <v>15</v>
      </c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261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  <c r="CC66" s="3"/>
      <c r="CD66" s="3"/>
      <c r="CE66" s="3"/>
      <c r="CF66" s="3"/>
      <c r="CG66" s="3"/>
      <c r="CH66" s="3"/>
      <c r="CI66" s="3"/>
      <c r="CJ66" s="3"/>
      <c r="CK66" s="3"/>
      <c r="CL66" s="3"/>
      <c r="CM66" s="3"/>
      <c r="CN66" s="3"/>
      <c r="CO66" s="3"/>
      <c r="CP66" s="3"/>
      <c r="CQ66" s="3"/>
      <c r="CR66" s="3"/>
      <c r="CS66" s="3"/>
      <c r="CT66" s="3"/>
      <c r="CU66" s="3"/>
      <c r="CV66" s="3"/>
      <c r="CW66" s="3"/>
      <c r="CX66" s="3"/>
      <c r="CY66" s="3"/>
      <c r="CZ66" s="3"/>
      <c r="DA66" s="3"/>
      <c r="DB66" s="3"/>
      <c r="DC66" s="3"/>
      <c r="DD66" s="3"/>
      <c r="DE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</row>
    <row r="67" spans="1:14" ht="18.75" customHeight="1">
      <c r="A67" s="216" t="s">
        <v>54</v>
      </c>
      <c r="B67" s="220" t="s">
        <v>91</v>
      </c>
      <c r="C67" s="31" t="s">
        <v>17</v>
      </c>
      <c r="D67" s="83">
        <f>SUM(D68:D72)</f>
        <v>24627.4</v>
      </c>
      <c r="E67" s="84">
        <f>SUM(E68:E72)</f>
        <v>100</v>
      </c>
      <c r="F67" s="85">
        <f>SUM(F68:F72)</f>
        <v>0</v>
      </c>
      <c r="G67" s="85">
        <f>SUM(G68:G72)</f>
        <v>0</v>
      </c>
      <c r="H67" s="85">
        <f>H71</f>
        <v>5516.85</v>
      </c>
      <c r="I67" s="85">
        <f>H67/D67*100</f>
        <v>22.401268505810602</v>
      </c>
      <c r="J67" s="85"/>
      <c r="K67" s="86"/>
      <c r="L67" s="85"/>
      <c r="M67" s="85"/>
      <c r="N67" s="261" t="s">
        <v>92</v>
      </c>
    </row>
    <row r="68" spans="1:14" ht="22.5" customHeight="1">
      <c r="A68" s="217"/>
      <c r="B68" s="221"/>
      <c r="C68" s="16" t="s">
        <v>12</v>
      </c>
      <c r="D68" s="87"/>
      <c r="E68" s="88"/>
      <c r="F68" s="87"/>
      <c r="G68" s="87"/>
      <c r="H68" s="87"/>
      <c r="I68" s="87"/>
      <c r="J68" s="87"/>
      <c r="K68" s="89"/>
      <c r="L68" s="87"/>
      <c r="M68" s="87"/>
      <c r="N68" s="261"/>
    </row>
    <row r="69" spans="1:14" ht="38.25" customHeight="1">
      <c r="A69" s="217"/>
      <c r="B69" s="221"/>
      <c r="C69" s="16" t="s">
        <v>13</v>
      </c>
      <c r="D69" s="90"/>
      <c r="E69" s="91"/>
      <c r="F69" s="90"/>
      <c r="G69" s="90"/>
      <c r="H69" s="90"/>
      <c r="I69" s="90"/>
      <c r="J69" s="90"/>
      <c r="K69" s="92"/>
      <c r="L69" s="90"/>
      <c r="M69" s="90"/>
      <c r="N69" s="261"/>
    </row>
    <row r="70" spans="1:14" ht="46.5" customHeight="1">
      <c r="A70" s="217"/>
      <c r="B70" s="221"/>
      <c r="C70" s="47" t="s">
        <v>33</v>
      </c>
      <c r="D70" s="82"/>
      <c r="E70" s="93"/>
      <c r="F70" s="82"/>
      <c r="G70" s="82"/>
      <c r="H70" s="82"/>
      <c r="I70" s="82"/>
      <c r="J70" s="82"/>
      <c r="K70" s="94"/>
      <c r="L70" s="82"/>
      <c r="M70" s="82"/>
      <c r="N70" s="261"/>
    </row>
    <row r="71" spans="1:14" ht="15.75">
      <c r="A71" s="217"/>
      <c r="B71" s="221"/>
      <c r="C71" s="154" t="s">
        <v>14</v>
      </c>
      <c r="D71" s="82">
        <v>24627.4</v>
      </c>
      <c r="E71" s="100">
        <v>100</v>
      </c>
      <c r="F71" s="82">
        <v>0</v>
      </c>
      <c r="G71" s="82">
        <v>0</v>
      </c>
      <c r="H71" s="82">
        <v>5516.85</v>
      </c>
      <c r="I71" s="82">
        <f>H71/D71*100</f>
        <v>22.401268505810602</v>
      </c>
      <c r="J71" s="82"/>
      <c r="K71" s="94"/>
      <c r="L71" s="82"/>
      <c r="M71" s="82"/>
      <c r="N71" s="261"/>
    </row>
    <row r="72" spans="1:241" s="29" customFormat="1" ht="28.5" customHeight="1">
      <c r="A72" s="217"/>
      <c r="B72" s="221"/>
      <c r="C72" s="56" t="s">
        <v>15</v>
      </c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261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  <c r="CC72" s="3"/>
      <c r="CD72" s="3"/>
      <c r="CE72" s="3"/>
      <c r="CF72" s="3"/>
      <c r="CG72" s="3"/>
      <c r="CH72" s="3"/>
      <c r="CI72" s="3"/>
      <c r="CJ72" s="3"/>
      <c r="CK72" s="3"/>
      <c r="CL72" s="3"/>
      <c r="CM72" s="3"/>
      <c r="CN72" s="3"/>
      <c r="CO72" s="3"/>
      <c r="CP72" s="3"/>
      <c r="CQ72" s="3"/>
      <c r="CR72" s="3"/>
      <c r="CS72" s="3"/>
      <c r="CT72" s="3"/>
      <c r="CU72" s="3"/>
      <c r="CV72" s="3"/>
      <c r="CW72" s="3"/>
      <c r="CX72" s="3"/>
      <c r="CY72" s="3"/>
      <c r="CZ72" s="3"/>
      <c r="DA72" s="3"/>
      <c r="DB72" s="3"/>
      <c r="DC72" s="3"/>
      <c r="DD72" s="3"/>
      <c r="DE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</row>
    <row r="73" spans="1:14" ht="18.75" customHeight="1">
      <c r="A73" s="216" t="s">
        <v>56</v>
      </c>
      <c r="B73" s="220" t="s">
        <v>93</v>
      </c>
      <c r="C73" s="31" t="s">
        <v>17</v>
      </c>
      <c r="D73" s="83">
        <f>SUM(D74:D78)</f>
        <v>1204.6</v>
      </c>
      <c r="E73" s="84">
        <f>SUM(E74:E78)</f>
        <v>100</v>
      </c>
      <c r="F73" s="85">
        <f>SUM(F74:F78)</f>
        <v>0</v>
      </c>
      <c r="G73" s="85">
        <f>SUM(G74:G78)</f>
        <v>0</v>
      </c>
      <c r="H73" s="85">
        <f>H77</f>
        <v>189.99858</v>
      </c>
      <c r="I73" s="85">
        <f>H73/D73*100</f>
        <v>15.772752781006144</v>
      </c>
      <c r="J73" s="85"/>
      <c r="K73" s="86"/>
      <c r="L73" s="85"/>
      <c r="M73" s="85"/>
      <c r="N73" s="261" t="s">
        <v>94</v>
      </c>
    </row>
    <row r="74" spans="1:14" ht="22.5" customHeight="1">
      <c r="A74" s="217"/>
      <c r="B74" s="221"/>
      <c r="C74" s="16" t="s">
        <v>12</v>
      </c>
      <c r="D74" s="87"/>
      <c r="E74" s="88"/>
      <c r="F74" s="87"/>
      <c r="G74" s="87"/>
      <c r="H74" s="87"/>
      <c r="I74" s="87"/>
      <c r="J74" s="87"/>
      <c r="K74" s="89"/>
      <c r="L74" s="87"/>
      <c r="M74" s="87"/>
      <c r="N74" s="261"/>
    </row>
    <row r="75" spans="1:14" ht="38.25" customHeight="1">
      <c r="A75" s="217"/>
      <c r="B75" s="221"/>
      <c r="C75" s="16" t="s">
        <v>13</v>
      </c>
      <c r="D75" s="90"/>
      <c r="E75" s="91"/>
      <c r="F75" s="90"/>
      <c r="G75" s="90"/>
      <c r="H75" s="90"/>
      <c r="I75" s="90"/>
      <c r="J75" s="90"/>
      <c r="K75" s="92"/>
      <c r="L75" s="90"/>
      <c r="M75" s="90"/>
      <c r="N75" s="261"/>
    </row>
    <row r="76" spans="1:14" ht="46.5" customHeight="1">
      <c r="A76" s="217"/>
      <c r="B76" s="221"/>
      <c r="C76" s="47" t="s">
        <v>33</v>
      </c>
      <c r="D76" s="82"/>
      <c r="E76" s="93"/>
      <c r="F76" s="82"/>
      <c r="G76" s="82"/>
      <c r="H76" s="82"/>
      <c r="I76" s="82"/>
      <c r="J76" s="82"/>
      <c r="K76" s="94"/>
      <c r="L76" s="82"/>
      <c r="M76" s="82"/>
      <c r="N76" s="261"/>
    </row>
    <row r="77" spans="1:14" ht="15.75">
      <c r="A77" s="217"/>
      <c r="B77" s="221"/>
      <c r="C77" s="154" t="s">
        <v>14</v>
      </c>
      <c r="D77" s="82">
        <v>1204.6</v>
      </c>
      <c r="E77" s="100">
        <v>100</v>
      </c>
      <c r="F77" s="82">
        <v>0</v>
      </c>
      <c r="G77" s="82">
        <v>0</v>
      </c>
      <c r="H77" s="82">
        <v>189.99858</v>
      </c>
      <c r="I77" s="82">
        <f>H77/D77*100</f>
        <v>15.772752781006144</v>
      </c>
      <c r="J77" s="82"/>
      <c r="K77" s="94"/>
      <c r="L77" s="82"/>
      <c r="M77" s="82"/>
      <c r="N77" s="261"/>
    </row>
    <row r="78" spans="1:241" s="29" customFormat="1" ht="28.5" customHeight="1">
      <c r="A78" s="217"/>
      <c r="B78" s="221"/>
      <c r="C78" s="56" t="s">
        <v>15</v>
      </c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261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  <c r="CC78" s="3"/>
      <c r="CD78" s="3"/>
      <c r="CE78" s="3"/>
      <c r="CF78" s="3"/>
      <c r="CG78" s="3"/>
      <c r="CH78" s="3"/>
      <c r="CI78" s="3"/>
      <c r="CJ78" s="3"/>
      <c r="CK78" s="3"/>
      <c r="CL78" s="3"/>
      <c r="CM78" s="3"/>
      <c r="CN78" s="3"/>
      <c r="CO78" s="3"/>
      <c r="CP78" s="3"/>
      <c r="CQ78" s="3"/>
      <c r="CR78" s="3"/>
      <c r="CS78" s="3"/>
      <c r="CT78" s="3"/>
      <c r="CU78" s="3"/>
      <c r="CV78" s="3"/>
      <c r="CW78" s="3"/>
      <c r="CX78" s="3"/>
      <c r="CY78" s="3"/>
      <c r="CZ78" s="3"/>
      <c r="DA78" s="3"/>
      <c r="DB78" s="3"/>
      <c r="DC78" s="3"/>
      <c r="DD78" s="3"/>
      <c r="DE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</row>
    <row r="79" spans="1:14" ht="18.75" customHeight="1">
      <c r="A79" s="216" t="s">
        <v>95</v>
      </c>
      <c r="B79" s="220" t="s">
        <v>96</v>
      </c>
      <c r="C79" s="31" t="s">
        <v>17</v>
      </c>
      <c r="D79" s="83">
        <f>SUM(D80:D84)</f>
        <v>858.2</v>
      </c>
      <c r="E79" s="84">
        <f>SUM(E80:E84)</f>
        <v>100</v>
      </c>
      <c r="F79" s="85">
        <f>SUM(F80:F84)</f>
        <v>52.36758</v>
      </c>
      <c r="G79" s="85">
        <f>SUM(G80:G84)</f>
        <v>6.102025168958284</v>
      </c>
      <c r="H79" s="85">
        <f>H83</f>
        <v>802.9509899999999</v>
      </c>
      <c r="I79" s="85">
        <f>H79/D79*100</f>
        <v>93.56222209275225</v>
      </c>
      <c r="J79" s="85"/>
      <c r="K79" s="86"/>
      <c r="L79" s="85"/>
      <c r="M79" s="85"/>
      <c r="N79" s="261" t="s">
        <v>89</v>
      </c>
    </row>
    <row r="80" spans="1:14" ht="22.5" customHeight="1">
      <c r="A80" s="217"/>
      <c r="B80" s="221"/>
      <c r="C80" s="16" t="s">
        <v>12</v>
      </c>
      <c r="D80" s="87"/>
      <c r="E80" s="88"/>
      <c r="F80" s="87"/>
      <c r="G80" s="87"/>
      <c r="H80" s="87"/>
      <c r="I80" s="87"/>
      <c r="J80" s="87"/>
      <c r="K80" s="89"/>
      <c r="L80" s="87"/>
      <c r="M80" s="87"/>
      <c r="N80" s="261"/>
    </row>
    <row r="81" spans="1:14" ht="38.25" customHeight="1">
      <c r="A81" s="217"/>
      <c r="B81" s="221"/>
      <c r="C81" s="16" t="s">
        <v>13</v>
      </c>
      <c r="D81" s="90"/>
      <c r="E81" s="91"/>
      <c r="F81" s="90"/>
      <c r="G81" s="90"/>
      <c r="H81" s="90"/>
      <c r="I81" s="90"/>
      <c r="J81" s="90"/>
      <c r="K81" s="92"/>
      <c r="L81" s="90"/>
      <c r="M81" s="90"/>
      <c r="N81" s="261"/>
    </row>
    <row r="82" spans="1:14" ht="46.5" customHeight="1">
      <c r="A82" s="217"/>
      <c r="B82" s="221"/>
      <c r="C82" s="47" t="s">
        <v>33</v>
      </c>
      <c r="D82" s="82"/>
      <c r="E82" s="93"/>
      <c r="F82" s="82"/>
      <c r="G82" s="82"/>
      <c r="H82" s="82"/>
      <c r="I82" s="82"/>
      <c r="J82" s="82"/>
      <c r="K82" s="94"/>
      <c r="L82" s="82"/>
      <c r="M82" s="82"/>
      <c r="N82" s="261"/>
    </row>
    <row r="83" spans="1:14" ht="15.75">
      <c r="A83" s="217"/>
      <c r="B83" s="221"/>
      <c r="C83" s="154" t="s">
        <v>14</v>
      </c>
      <c r="D83" s="82">
        <v>858.2</v>
      </c>
      <c r="E83" s="100">
        <v>100</v>
      </c>
      <c r="F83" s="82">
        <v>52.36758</v>
      </c>
      <c r="G83" s="82">
        <f>F83/D83*100</f>
        <v>6.102025168958284</v>
      </c>
      <c r="H83" s="82">
        <f>F83+750.58341</f>
        <v>802.9509899999999</v>
      </c>
      <c r="I83" s="82">
        <f>H83/D83*100</f>
        <v>93.56222209275225</v>
      </c>
      <c r="J83" s="82"/>
      <c r="K83" s="94"/>
      <c r="L83" s="82"/>
      <c r="M83" s="82"/>
      <c r="N83" s="261"/>
    </row>
    <row r="84" spans="1:241" s="29" customFormat="1" ht="28.5" customHeight="1">
      <c r="A84" s="217"/>
      <c r="B84" s="221"/>
      <c r="C84" s="56" t="s">
        <v>15</v>
      </c>
      <c r="D84" s="87"/>
      <c r="E84" s="87"/>
      <c r="F84" s="87"/>
      <c r="G84" s="87"/>
      <c r="H84" s="87"/>
      <c r="I84" s="87"/>
      <c r="J84" s="87"/>
      <c r="K84" s="87"/>
      <c r="L84" s="87"/>
      <c r="M84" s="87"/>
      <c r="N84" s="261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  <c r="CC84" s="3"/>
      <c r="CD84" s="3"/>
      <c r="CE84" s="3"/>
      <c r="CF84" s="3"/>
      <c r="CG84" s="3"/>
      <c r="CH84" s="3"/>
      <c r="CI84" s="3"/>
      <c r="CJ84" s="3"/>
      <c r="CK84" s="3"/>
      <c r="CL84" s="3"/>
      <c r="CM84" s="3"/>
      <c r="CN84" s="3"/>
      <c r="CO84" s="3"/>
      <c r="CP84" s="3"/>
      <c r="CQ84" s="3"/>
      <c r="CR84" s="3"/>
      <c r="CS84" s="3"/>
      <c r="CT84" s="3"/>
      <c r="CU84" s="3"/>
      <c r="CV84" s="3"/>
      <c r="CW84" s="3"/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</row>
    <row r="85" spans="1:14" ht="20.25" customHeight="1">
      <c r="A85" s="229"/>
      <c r="B85" s="218" t="s">
        <v>25</v>
      </c>
      <c r="C85" s="33" t="s">
        <v>17</v>
      </c>
      <c r="D85" s="108">
        <f>SUM(D86:D90)</f>
        <v>30489.800000000003</v>
      </c>
      <c r="E85" s="120">
        <v>100</v>
      </c>
      <c r="F85" s="108">
        <f>SUM(F86:F90)</f>
        <v>1385.02416</v>
      </c>
      <c r="G85" s="108">
        <f>F85/D85*100</f>
        <v>4.542581978235344</v>
      </c>
      <c r="H85" s="108">
        <f>H89</f>
        <v>9105.375100000001</v>
      </c>
      <c r="I85" s="108">
        <f>H85/D85*100</f>
        <v>29.863676049039352</v>
      </c>
      <c r="J85" s="108"/>
      <c r="K85" s="109"/>
      <c r="L85" s="108"/>
      <c r="M85" s="108"/>
      <c r="N85" s="227"/>
    </row>
    <row r="86" spans="1:14" ht="22.5" customHeight="1">
      <c r="A86" s="200"/>
      <c r="B86" s="219"/>
      <c r="C86" s="16" t="s">
        <v>12</v>
      </c>
      <c r="D86" s="110"/>
      <c r="E86" s="111"/>
      <c r="F86" s="110"/>
      <c r="G86" s="110"/>
      <c r="H86" s="110"/>
      <c r="I86" s="110"/>
      <c r="J86" s="110"/>
      <c r="K86" s="112"/>
      <c r="L86" s="110"/>
      <c r="M86" s="110"/>
      <c r="N86" s="228"/>
    </row>
    <row r="87" spans="1:14" ht="33" customHeight="1">
      <c r="A87" s="200"/>
      <c r="B87" s="219"/>
      <c r="C87" s="16" t="s">
        <v>13</v>
      </c>
      <c r="D87" s="113"/>
      <c r="E87" s="114"/>
      <c r="F87" s="121"/>
      <c r="G87" s="121"/>
      <c r="H87" s="113"/>
      <c r="I87" s="113"/>
      <c r="J87" s="113"/>
      <c r="K87" s="115"/>
      <c r="L87" s="113"/>
      <c r="M87" s="113"/>
      <c r="N87" s="228"/>
    </row>
    <row r="88" spans="1:14" ht="47.25">
      <c r="A88" s="200"/>
      <c r="B88" s="219"/>
      <c r="C88" s="47" t="s">
        <v>33</v>
      </c>
      <c r="D88" s="113"/>
      <c r="E88" s="119"/>
      <c r="F88" s="110"/>
      <c r="G88" s="110"/>
      <c r="H88" s="113"/>
      <c r="I88" s="113"/>
      <c r="J88" s="113"/>
      <c r="K88" s="115"/>
      <c r="L88" s="113"/>
      <c r="M88" s="113"/>
      <c r="N88" s="228"/>
    </row>
    <row r="89" spans="1:14" ht="21" customHeight="1">
      <c r="A89" s="200"/>
      <c r="B89" s="219"/>
      <c r="C89" s="154" t="s">
        <v>14</v>
      </c>
      <c r="D89" s="113">
        <f>D83+D77+D71+D65+D59</f>
        <v>30489.800000000003</v>
      </c>
      <c r="E89" s="113">
        <v>100</v>
      </c>
      <c r="F89" s="113">
        <f>F83+F77+F71+F65+F59</f>
        <v>1385.02416</v>
      </c>
      <c r="G89" s="113">
        <f>F89/D89*100</f>
        <v>4.542581978235344</v>
      </c>
      <c r="H89" s="113">
        <f>H83+H77+H71+H65+H59</f>
        <v>9105.375100000001</v>
      </c>
      <c r="I89" s="113">
        <f>H89/D89*100</f>
        <v>29.863676049039352</v>
      </c>
      <c r="J89" s="113"/>
      <c r="K89" s="115"/>
      <c r="L89" s="113"/>
      <c r="M89" s="113"/>
      <c r="N89" s="228"/>
    </row>
    <row r="90" spans="1:14" ht="34.5" customHeight="1">
      <c r="A90" s="200"/>
      <c r="B90" s="219"/>
      <c r="C90" s="56" t="s">
        <v>15</v>
      </c>
      <c r="D90" s="116"/>
      <c r="E90" s="117"/>
      <c r="F90" s="116"/>
      <c r="G90" s="116"/>
      <c r="H90" s="116"/>
      <c r="I90" s="116"/>
      <c r="J90" s="116"/>
      <c r="K90" s="118"/>
      <c r="L90" s="116"/>
      <c r="M90" s="116"/>
      <c r="N90" s="228"/>
    </row>
    <row r="91" spans="1:14" s="30" customFormat="1" ht="15.75">
      <c r="A91" s="230" t="s">
        <v>97</v>
      </c>
      <c r="B91" s="231"/>
      <c r="C91" s="231"/>
      <c r="D91" s="231"/>
      <c r="E91" s="231"/>
      <c r="F91" s="231"/>
      <c r="G91" s="231"/>
      <c r="H91" s="231"/>
      <c r="I91" s="231"/>
      <c r="J91" s="231"/>
      <c r="K91" s="231"/>
      <c r="L91" s="231"/>
      <c r="M91" s="231"/>
      <c r="N91" s="232"/>
    </row>
    <row r="92" spans="1:14" ht="18.75" customHeight="1">
      <c r="A92" s="216" t="s">
        <v>26</v>
      </c>
      <c r="B92" s="220" t="s">
        <v>98</v>
      </c>
      <c r="C92" s="31" t="s">
        <v>17</v>
      </c>
      <c r="D92" s="83">
        <f>SUM(D93:D97)</f>
        <v>869.8</v>
      </c>
      <c r="E92" s="84">
        <f>SUM(E93:E97)</f>
        <v>100</v>
      </c>
      <c r="F92" s="85">
        <f>SUM(F93:F97)</f>
        <v>580.25035</v>
      </c>
      <c r="G92" s="85">
        <f>SUM(G93:G97)</f>
        <v>66.71077833984825</v>
      </c>
      <c r="H92" s="85">
        <f>H96</f>
        <v>1059.6254</v>
      </c>
      <c r="I92" s="85">
        <v>100</v>
      </c>
      <c r="J92" s="85"/>
      <c r="K92" s="86"/>
      <c r="L92" s="85"/>
      <c r="M92" s="85"/>
      <c r="N92" s="261" t="s">
        <v>84</v>
      </c>
    </row>
    <row r="93" spans="1:14" ht="22.5" customHeight="1">
      <c r="A93" s="217"/>
      <c r="B93" s="221"/>
      <c r="C93" s="16" t="s">
        <v>12</v>
      </c>
      <c r="D93" s="87"/>
      <c r="E93" s="88"/>
      <c r="F93" s="87"/>
      <c r="G93" s="87"/>
      <c r="H93" s="87"/>
      <c r="I93" s="87"/>
      <c r="J93" s="87"/>
      <c r="K93" s="89"/>
      <c r="L93" s="87"/>
      <c r="M93" s="87"/>
      <c r="N93" s="261"/>
    </row>
    <row r="94" spans="1:14" ht="38.25" customHeight="1">
      <c r="A94" s="217"/>
      <c r="B94" s="221"/>
      <c r="C94" s="16" t="s">
        <v>13</v>
      </c>
      <c r="D94" s="90"/>
      <c r="E94" s="91"/>
      <c r="F94" s="90"/>
      <c r="G94" s="90"/>
      <c r="H94" s="90"/>
      <c r="I94" s="90"/>
      <c r="J94" s="90"/>
      <c r="K94" s="92"/>
      <c r="L94" s="90"/>
      <c r="M94" s="90"/>
      <c r="N94" s="261"/>
    </row>
    <row r="95" spans="1:14" ht="46.5" customHeight="1">
      <c r="A95" s="217"/>
      <c r="B95" s="221"/>
      <c r="C95" s="47" t="s">
        <v>33</v>
      </c>
      <c r="D95" s="82"/>
      <c r="E95" s="93"/>
      <c r="F95" s="82"/>
      <c r="G95" s="82"/>
      <c r="H95" s="82"/>
      <c r="I95" s="82"/>
      <c r="J95" s="82"/>
      <c r="K95" s="94"/>
      <c r="L95" s="82"/>
      <c r="M95" s="82"/>
      <c r="N95" s="261"/>
    </row>
    <row r="96" spans="1:14" ht="15.75">
      <c r="A96" s="217"/>
      <c r="B96" s="221"/>
      <c r="C96" s="154" t="s">
        <v>14</v>
      </c>
      <c r="D96" s="82">
        <v>869.8</v>
      </c>
      <c r="E96" s="117">
        <v>100</v>
      </c>
      <c r="F96" s="82">
        <v>580.25035</v>
      </c>
      <c r="G96" s="82">
        <f>F96/D96*100</f>
        <v>66.71077833984825</v>
      </c>
      <c r="H96" s="82">
        <f>F96+479.37505</f>
        <v>1059.6254</v>
      </c>
      <c r="I96" s="82">
        <v>100</v>
      </c>
      <c r="J96" s="82"/>
      <c r="K96" s="94"/>
      <c r="L96" s="82"/>
      <c r="M96" s="82"/>
      <c r="N96" s="261"/>
    </row>
    <row r="97" spans="1:241" s="29" customFormat="1" ht="28.5" customHeight="1">
      <c r="A97" s="217"/>
      <c r="B97" s="221"/>
      <c r="C97" s="56" t="s">
        <v>15</v>
      </c>
      <c r="D97" s="87"/>
      <c r="E97" s="87"/>
      <c r="F97" s="87"/>
      <c r="G97" s="87"/>
      <c r="H97" s="87"/>
      <c r="I97" s="87"/>
      <c r="J97" s="87"/>
      <c r="K97" s="87"/>
      <c r="L97" s="87"/>
      <c r="M97" s="87"/>
      <c r="N97" s="261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  <c r="CC97" s="3"/>
      <c r="CD97" s="3"/>
      <c r="CE97" s="3"/>
      <c r="CF97" s="3"/>
      <c r="CG97" s="3"/>
      <c r="CH97" s="3"/>
      <c r="CI97" s="3"/>
      <c r="CJ97" s="3"/>
      <c r="CK97" s="3"/>
      <c r="CL97" s="3"/>
      <c r="CM97" s="3"/>
      <c r="CN97" s="3"/>
      <c r="CO97" s="3"/>
      <c r="CP97" s="3"/>
      <c r="CQ97" s="3"/>
      <c r="CR97" s="3"/>
      <c r="CS97" s="3"/>
      <c r="CT97" s="3"/>
      <c r="CU97" s="3"/>
      <c r="CV97" s="3"/>
      <c r="CW97" s="3"/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  <c r="DI97" s="3"/>
      <c r="DJ97" s="3"/>
      <c r="DK97" s="3"/>
      <c r="DL97" s="3"/>
      <c r="DM97" s="3"/>
      <c r="DN97" s="3"/>
      <c r="DO97" s="3"/>
      <c r="DP97" s="3"/>
      <c r="DQ97" s="3"/>
      <c r="DR97" s="3"/>
      <c r="DS97" s="3"/>
      <c r="DT97" s="3"/>
      <c r="DU97" s="3"/>
      <c r="DV97" s="3"/>
      <c r="DW97" s="3"/>
      <c r="DX97" s="3"/>
      <c r="DY97" s="3"/>
      <c r="DZ97" s="3"/>
      <c r="EA97" s="3"/>
      <c r="EB97" s="3"/>
      <c r="EC97" s="3"/>
      <c r="ED97" s="3"/>
      <c r="EE97" s="3"/>
      <c r="EF97" s="3"/>
      <c r="EG97" s="3"/>
      <c r="EH97" s="3"/>
      <c r="EI97" s="3"/>
      <c r="EJ97" s="3"/>
      <c r="EK97" s="3"/>
      <c r="EL97" s="3"/>
      <c r="EM97" s="3"/>
      <c r="EN97" s="3"/>
      <c r="EO97" s="3"/>
      <c r="EP97" s="3"/>
      <c r="EQ97" s="3"/>
      <c r="ER97" s="3"/>
      <c r="ES97" s="3"/>
      <c r="ET97" s="3"/>
      <c r="EU97" s="3"/>
      <c r="EV97" s="3"/>
      <c r="EW97" s="3"/>
      <c r="EX97" s="3"/>
      <c r="EY97" s="3"/>
      <c r="EZ97" s="3"/>
      <c r="FA97" s="3"/>
      <c r="FB97" s="3"/>
      <c r="FC97" s="3"/>
      <c r="FD97" s="3"/>
      <c r="FE97" s="3"/>
      <c r="FF97" s="3"/>
      <c r="FG97" s="3"/>
      <c r="FH97" s="3"/>
      <c r="FI97" s="3"/>
      <c r="FJ97" s="3"/>
      <c r="FK97" s="3"/>
      <c r="FL97" s="3"/>
      <c r="FM97" s="3"/>
      <c r="FN97" s="3"/>
      <c r="FO97" s="3"/>
      <c r="FP97" s="3"/>
      <c r="FQ97" s="3"/>
      <c r="FR97" s="3"/>
      <c r="FS97" s="3"/>
      <c r="FT97" s="3"/>
      <c r="FU97" s="3"/>
      <c r="FV97" s="3"/>
      <c r="FW97" s="3"/>
      <c r="FX97" s="3"/>
      <c r="FY97" s="3"/>
      <c r="FZ97" s="3"/>
      <c r="GA97" s="3"/>
      <c r="GB97" s="3"/>
      <c r="GC97" s="3"/>
      <c r="GD97" s="3"/>
      <c r="GE97" s="3"/>
      <c r="GF97" s="3"/>
      <c r="GG97" s="3"/>
      <c r="GH97" s="3"/>
      <c r="GI97" s="3"/>
      <c r="GJ97" s="3"/>
      <c r="GK97" s="3"/>
      <c r="GL97" s="3"/>
      <c r="GM97" s="3"/>
      <c r="GN97" s="3"/>
      <c r="GO97" s="3"/>
      <c r="GP97" s="3"/>
      <c r="GQ97" s="3"/>
      <c r="GR97" s="3"/>
      <c r="GS97" s="3"/>
      <c r="GT97" s="3"/>
      <c r="GU97" s="3"/>
      <c r="GV97" s="3"/>
      <c r="GW97" s="3"/>
      <c r="GX97" s="3"/>
      <c r="GY97" s="3"/>
      <c r="GZ97" s="3"/>
      <c r="HA97" s="3"/>
      <c r="HB97" s="3"/>
      <c r="HC97" s="3"/>
      <c r="HD97" s="3"/>
      <c r="HE97" s="3"/>
      <c r="HF97" s="3"/>
      <c r="HG97" s="3"/>
      <c r="HH97" s="3"/>
      <c r="HI97" s="3"/>
      <c r="HJ97" s="3"/>
      <c r="HK97" s="3"/>
      <c r="HL97" s="3"/>
      <c r="HM97" s="3"/>
      <c r="HN97" s="3"/>
      <c r="HO97" s="3"/>
      <c r="HP97" s="3"/>
      <c r="HQ97" s="3"/>
      <c r="HR97" s="3"/>
      <c r="HS97" s="3"/>
      <c r="HT97" s="3"/>
      <c r="HU97" s="3"/>
      <c r="HV97" s="3"/>
      <c r="HW97" s="3"/>
      <c r="HX97" s="3"/>
      <c r="HY97" s="3"/>
      <c r="HZ97" s="3"/>
      <c r="IA97" s="3"/>
      <c r="IB97" s="3"/>
      <c r="IC97" s="3"/>
      <c r="ID97" s="3"/>
      <c r="IE97" s="3"/>
      <c r="IF97" s="3"/>
      <c r="IG97" s="3"/>
    </row>
    <row r="98" spans="1:14" ht="20.25" customHeight="1">
      <c r="A98" s="229"/>
      <c r="B98" s="218" t="s">
        <v>28</v>
      </c>
      <c r="C98" s="33" t="s">
        <v>17</v>
      </c>
      <c r="D98" s="108">
        <f>D92</f>
        <v>869.8</v>
      </c>
      <c r="E98" s="108">
        <f>E92</f>
        <v>100</v>
      </c>
      <c r="F98" s="108">
        <f>F92</f>
        <v>580.25035</v>
      </c>
      <c r="G98" s="108">
        <f>G92</f>
        <v>66.71077833984825</v>
      </c>
      <c r="H98" s="108">
        <f>H102</f>
        <v>1059.6254</v>
      </c>
      <c r="I98" s="108">
        <v>100</v>
      </c>
      <c r="J98" s="108"/>
      <c r="K98" s="109"/>
      <c r="L98" s="108"/>
      <c r="M98" s="108"/>
      <c r="N98" s="227"/>
    </row>
    <row r="99" spans="1:14" ht="22.5" customHeight="1">
      <c r="A99" s="200"/>
      <c r="B99" s="219"/>
      <c r="C99" s="16" t="s">
        <v>12</v>
      </c>
      <c r="D99" s="110"/>
      <c r="E99" s="110"/>
      <c r="F99" s="110"/>
      <c r="G99" s="110"/>
      <c r="H99" s="110"/>
      <c r="I99" s="110"/>
      <c r="J99" s="110"/>
      <c r="K99" s="112"/>
      <c r="L99" s="110"/>
      <c r="M99" s="110"/>
      <c r="N99" s="228"/>
    </row>
    <row r="100" spans="1:14" ht="33" customHeight="1">
      <c r="A100" s="200"/>
      <c r="B100" s="219"/>
      <c r="C100" s="16" t="s">
        <v>13</v>
      </c>
      <c r="D100" s="110"/>
      <c r="E100" s="110"/>
      <c r="F100" s="110"/>
      <c r="G100" s="110"/>
      <c r="H100" s="113"/>
      <c r="I100" s="113"/>
      <c r="J100" s="113"/>
      <c r="K100" s="115"/>
      <c r="L100" s="113"/>
      <c r="M100" s="113"/>
      <c r="N100" s="228"/>
    </row>
    <row r="101" spans="1:14" ht="47.25">
      <c r="A101" s="200"/>
      <c r="B101" s="219"/>
      <c r="C101" s="47" t="s">
        <v>33</v>
      </c>
      <c r="D101" s="110"/>
      <c r="E101" s="110"/>
      <c r="F101" s="110"/>
      <c r="G101" s="110"/>
      <c r="H101" s="113"/>
      <c r="I101" s="113"/>
      <c r="J101" s="113"/>
      <c r="K101" s="115"/>
      <c r="L101" s="113"/>
      <c r="M101" s="113"/>
      <c r="N101" s="228"/>
    </row>
    <row r="102" spans="1:14" ht="21" customHeight="1">
      <c r="A102" s="200"/>
      <c r="B102" s="219"/>
      <c r="C102" s="154" t="s">
        <v>14</v>
      </c>
      <c r="D102" s="110">
        <f>D96</f>
        <v>869.8</v>
      </c>
      <c r="E102" s="110">
        <f>E96</f>
        <v>100</v>
      </c>
      <c r="F102" s="110">
        <f>F96</f>
        <v>580.25035</v>
      </c>
      <c r="G102" s="110">
        <f>G96</f>
        <v>66.71077833984825</v>
      </c>
      <c r="H102" s="113">
        <f>H96</f>
        <v>1059.6254</v>
      </c>
      <c r="I102" s="113">
        <v>100</v>
      </c>
      <c r="J102" s="113"/>
      <c r="K102" s="115"/>
      <c r="L102" s="113"/>
      <c r="M102" s="113"/>
      <c r="N102" s="228"/>
    </row>
    <row r="103" spans="1:14" ht="34.5" customHeight="1">
      <c r="A103" s="200"/>
      <c r="B103" s="219"/>
      <c r="C103" s="56" t="s">
        <v>15</v>
      </c>
      <c r="D103" s="116"/>
      <c r="E103" s="117"/>
      <c r="F103" s="116"/>
      <c r="G103" s="116"/>
      <c r="H103" s="116"/>
      <c r="I103" s="116"/>
      <c r="J103" s="116"/>
      <c r="K103" s="118"/>
      <c r="L103" s="116"/>
      <c r="M103" s="116"/>
      <c r="N103" s="228"/>
    </row>
    <row r="104" spans="1:14" s="30" customFormat="1" ht="15.75">
      <c r="A104" s="230" t="s">
        <v>99</v>
      </c>
      <c r="B104" s="231"/>
      <c r="C104" s="231"/>
      <c r="D104" s="231"/>
      <c r="E104" s="231"/>
      <c r="F104" s="231"/>
      <c r="G104" s="231"/>
      <c r="H104" s="231"/>
      <c r="I104" s="231"/>
      <c r="J104" s="231"/>
      <c r="K104" s="231"/>
      <c r="L104" s="231"/>
      <c r="M104" s="231"/>
      <c r="N104" s="232"/>
    </row>
    <row r="105" spans="1:14" ht="18.75" customHeight="1">
      <c r="A105" s="216" t="s">
        <v>100</v>
      </c>
      <c r="B105" s="220" t="s">
        <v>103</v>
      </c>
      <c r="C105" s="31" t="s">
        <v>17</v>
      </c>
      <c r="D105" s="83">
        <f>SUM(D106:D110)</f>
        <v>263.2</v>
      </c>
      <c r="E105" s="84">
        <f>SUM(E106:E110)</f>
        <v>100</v>
      </c>
      <c r="F105" s="85">
        <f>SUM(F106:F110)</f>
        <v>27.42</v>
      </c>
      <c r="G105" s="85">
        <f>SUM(G106:G110)</f>
        <v>10.417933130699089</v>
      </c>
      <c r="H105" s="85">
        <f>H109</f>
        <v>68.55000000000001</v>
      </c>
      <c r="I105" s="85">
        <f>H105/D105*100</f>
        <v>26.044832826747726</v>
      </c>
      <c r="J105" s="85"/>
      <c r="K105" s="86"/>
      <c r="L105" s="85"/>
      <c r="M105" s="85"/>
      <c r="N105" s="261"/>
    </row>
    <row r="106" spans="1:14" ht="22.5" customHeight="1">
      <c r="A106" s="217"/>
      <c r="B106" s="221"/>
      <c r="C106" s="16" t="s">
        <v>12</v>
      </c>
      <c r="D106" s="87"/>
      <c r="E106" s="88"/>
      <c r="F106" s="87"/>
      <c r="G106" s="87"/>
      <c r="H106" s="87"/>
      <c r="I106" s="87"/>
      <c r="J106" s="87"/>
      <c r="K106" s="89"/>
      <c r="L106" s="87"/>
      <c r="M106" s="87"/>
      <c r="N106" s="261"/>
    </row>
    <row r="107" spans="1:14" ht="38.25" customHeight="1">
      <c r="A107" s="217"/>
      <c r="B107" s="221"/>
      <c r="C107" s="16" t="s">
        <v>13</v>
      </c>
      <c r="D107" s="90"/>
      <c r="E107" s="91"/>
      <c r="F107" s="90"/>
      <c r="G107" s="90"/>
      <c r="H107" s="90"/>
      <c r="I107" s="90"/>
      <c r="J107" s="90"/>
      <c r="K107" s="92"/>
      <c r="L107" s="90"/>
      <c r="M107" s="90"/>
      <c r="N107" s="261"/>
    </row>
    <row r="108" spans="1:14" ht="46.5" customHeight="1">
      <c r="A108" s="217"/>
      <c r="B108" s="221"/>
      <c r="C108" s="47" t="s">
        <v>33</v>
      </c>
      <c r="D108" s="82"/>
      <c r="E108" s="93"/>
      <c r="F108" s="82"/>
      <c r="G108" s="82"/>
      <c r="H108" s="82"/>
      <c r="I108" s="82"/>
      <c r="J108" s="82"/>
      <c r="K108" s="94"/>
      <c r="L108" s="82"/>
      <c r="M108" s="82"/>
      <c r="N108" s="261"/>
    </row>
    <row r="109" spans="1:14" ht="15.75">
      <c r="A109" s="217"/>
      <c r="B109" s="221"/>
      <c r="C109" s="154" t="s">
        <v>14</v>
      </c>
      <c r="D109" s="82">
        <v>263.2</v>
      </c>
      <c r="E109" s="117">
        <v>100</v>
      </c>
      <c r="F109" s="82">
        <v>27.42</v>
      </c>
      <c r="G109" s="82">
        <f>F109/D109*100</f>
        <v>10.417933130699089</v>
      </c>
      <c r="H109" s="82">
        <f>F109+41.13</f>
        <v>68.55000000000001</v>
      </c>
      <c r="I109" s="82">
        <f>H109/D109*100</f>
        <v>26.044832826747726</v>
      </c>
      <c r="J109" s="82"/>
      <c r="K109" s="94"/>
      <c r="L109" s="82"/>
      <c r="M109" s="82"/>
      <c r="N109" s="261"/>
    </row>
    <row r="110" spans="1:241" s="29" customFormat="1" ht="28.5" customHeight="1">
      <c r="A110" s="217"/>
      <c r="B110" s="221"/>
      <c r="C110" s="56" t="s">
        <v>15</v>
      </c>
      <c r="D110" s="87"/>
      <c r="E110" s="87"/>
      <c r="F110" s="87"/>
      <c r="G110" s="87"/>
      <c r="H110" s="87"/>
      <c r="I110" s="87"/>
      <c r="J110" s="87"/>
      <c r="K110" s="87"/>
      <c r="L110" s="87"/>
      <c r="M110" s="87"/>
      <c r="N110" s="261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  <c r="CC110" s="3"/>
      <c r="CD110" s="3"/>
      <c r="CE110" s="3"/>
      <c r="CF110" s="3"/>
      <c r="CG110" s="3"/>
      <c r="CH110" s="3"/>
      <c r="CI110" s="3"/>
      <c r="CJ110" s="3"/>
      <c r="CK110" s="3"/>
      <c r="CL110" s="3"/>
      <c r="CM110" s="3"/>
      <c r="CN110" s="3"/>
      <c r="CO110" s="3"/>
      <c r="CP110" s="3"/>
      <c r="CQ110" s="3"/>
      <c r="CR110" s="3"/>
      <c r="CS110" s="3"/>
      <c r="CT110" s="3"/>
      <c r="CU110" s="3"/>
      <c r="CV110" s="3"/>
      <c r="CW110" s="3"/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  <c r="DI110" s="3"/>
      <c r="DJ110" s="3"/>
      <c r="DK110" s="3"/>
      <c r="DL110" s="3"/>
      <c r="DM110" s="3"/>
      <c r="DN110" s="3"/>
      <c r="DO110" s="3"/>
      <c r="DP110" s="3"/>
      <c r="DQ110" s="3"/>
      <c r="DR110" s="3"/>
      <c r="DS110" s="3"/>
      <c r="DT110" s="3"/>
      <c r="DU110" s="3"/>
      <c r="DV110" s="3"/>
      <c r="DW110" s="3"/>
      <c r="DX110" s="3"/>
      <c r="DY110" s="3"/>
      <c r="DZ110" s="3"/>
      <c r="EA110" s="3"/>
      <c r="EB110" s="3"/>
      <c r="EC110" s="3"/>
      <c r="ED110" s="3"/>
      <c r="EE110" s="3"/>
      <c r="EF110" s="3"/>
      <c r="EG110" s="3"/>
      <c r="EH110" s="3"/>
      <c r="EI110" s="3"/>
      <c r="EJ110" s="3"/>
      <c r="EK110" s="3"/>
      <c r="EL110" s="3"/>
      <c r="EM110" s="3"/>
      <c r="EN110" s="3"/>
      <c r="EO110" s="3"/>
      <c r="EP110" s="3"/>
      <c r="EQ110" s="3"/>
      <c r="ER110" s="3"/>
      <c r="ES110" s="3"/>
      <c r="ET110" s="3"/>
      <c r="EU110" s="3"/>
      <c r="EV110" s="3"/>
      <c r="EW110" s="3"/>
      <c r="EX110" s="3"/>
      <c r="EY110" s="3"/>
      <c r="EZ110" s="3"/>
      <c r="FA110" s="3"/>
      <c r="FB110" s="3"/>
      <c r="FC110" s="3"/>
      <c r="FD110" s="3"/>
      <c r="FE110" s="3"/>
      <c r="FF110" s="3"/>
      <c r="FG110" s="3"/>
      <c r="FH110" s="3"/>
      <c r="FI110" s="3"/>
      <c r="FJ110" s="3"/>
      <c r="FK110" s="3"/>
      <c r="FL110" s="3"/>
      <c r="FM110" s="3"/>
      <c r="FN110" s="3"/>
      <c r="FO110" s="3"/>
      <c r="FP110" s="3"/>
      <c r="FQ110" s="3"/>
      <c r="FR110" s="3"/>
      <c r="FS110" s="3"/>
      <c r="FT110" s="3"/>
      <c r="FU110" s="3"/>
      <c r="FV110" s="3"/>
      <c r="FW110" s="3"/>
      <c r="FX110" s="3"/>
      <c r="FY110" s="3"/>
      <c r="FZ110" s="3"/>
      <c r="GA110" s="3"/>
      <c r="GB110" s="3"/>
      <c r="GC110" s="3"/>
      <c r="GD110" s="3"/>
      <c r="GE110" s="3"/>
      <c r="GF110" s="3"/>
      <c r="GG110" s="3"/>
      <c r="GH110" s="3"/>
      <c r="GI110" s="3"/>
      <c r="GJ110" s="3"/>
      <c r="GK110" s="3"/>
      <c r="GL110" s="3"/>
      <c r="GM110" s="3"/>
      <c r="GN110" s="3"/>
      <c r="GO110" s="3"/>
      <c r="GP110" s="3"/>
      <c r="GQ110" s="3"/>
      <c r="GR110" s="3"/>
      <c r="GS110" s="3"/>
      <c r="GT110" s="3"/>
      <c r="GU110" s="3"/>
      <c r="GV110" s="3"/>
      <c r="GW110" s="3"/>
      <c r="GX110" s="3"/>
      <c r="GY110" s="3"/>
      <c r="GZ110" s="3"/>
      <c r="HA110" s="3"/>
      <c r="HB110" s="3"/>
      <c r="HC110" s="3"/>
      <c r="HD110" s="3"/>
      <c r="HE110" s="3"/>
      <c r="HF110" s="3"/>
      <c r="HG110" s="3"/>
      <c r="HH110" s="3"/>
      <c r="HI110" s="3"/>
      <c r="HJ110" s="3"/>
      <c r="HK110" s="3"/>
      <c r="HL110" s="3"/>
      <c r="HM110" s="3"/>
      <c r="HN110" s="3"/>
      <c r="HO110" s="3"/>
      <c r="HP110" s="3"/>
      <c r="HQ110" s="3"/>
      <c r="HR110" s="3"/>
      <c r="HS110" s="3"/>
      <c r="HT110" s="3"/>
      <c r="HU110" s="3"/>
      <c r="HV110" s="3"/>
      <c r="HW110" s="3"/>
      <c r="HX110" s="3"/>
      <c r="HY110" s="3"/>
      <c r="HZ110" s="3"/>
      <c r="IA110" s="3"/>
      <c r="IB110" s="3"/>
      <c r="IC110" s="3"/>
      <c r="ID110" s="3"/>
      <c r="IE110" s="3"/>
      <c r="IF110" s="3"/>
      <c r="IG110" s="3"/>
    </row>
    <row r="111" spans="1:14" ht="18.75" customHeight="1">
      <c r="A111" s="216" t="s">
        <v>101</v>
      </c>
      <c r="B111" s="220" t="s">
        <v>104</v>
      </c>
      <c r="C111" s="31" t="s">
        <v>17</v>
      </c>
      <c r="D111" s="83">
        <f>SUM(D112:D116)</f>
        <v>0</v>
      </c>
      <c r="E111" s="84">
        <f>SUM(E112:E116)</f>
        <v>0</v>
      </c>
      <c r="F111" s="85">
        <f>SUM(F112:F116)</f>
        <v>0</v>
      </c>
      <c r="G111" s="85">
        <f>SUM(G112:G116)</f>
        <v>0</v>
      </c>
      <c r="H111" s="85">
        <v>0</v>
      </c>
      <c r="I111" s="85">
        <v>0</v>
      </c>
      <c r="J111" s="85"/>
      <c r="K111" s="86"/>
      <c r="L111" s="85"/>
      <c r="M111" s="85"/>
      <c r="N111" s="261"/>
    </row>
    <row r="112" spans="1:14" ht="22.5" customHeight="1">
      <c r="A112" s="217"/>
      <c r="B112" s="221"/>
      <c r="C112" s="16" t="s">
        <v>12</v>
      </c>
      <c r="D112" s="87"/>
      <c r="E112" s="88"/>
      <c r="F112" s="87"/>
      <c r="G112" s="87"/>
      <c r="H112" s="87"/>
      <c r="I112" s="87"/>
      <c r="J112" s="87"/>
      <c r="K112" s="89"/>
      <c r="L112" s="87"/>
      <c r="M112" s="87"/>
      <c r="N112" s="261"/>
    </row>
    <row r="113" spans="1:14" ht="38.25" customHeight="1">
      <c r="A113" s="217"/>
      <c r="B113" s="221"/>
      <c r="C113" s="16" t="s">
        <v>13</v>
      </c>
      <c r="D113" s="90"/>
      <c r="E113" s="91"/>
      <c r="F113" s="90"/>
      <c r="G113" s="90"/>
      <c r="H113" s="90"/>
      <c r="I113" s="90"/>
      <c r="J113" s="90"/>
      <c r="K113" s="92"/>
      <c r="L113" s="90"/>
      <c r="M113" s="90"/>
      <c r="N113" s="261"/>
    </row>
    <row r="114" spans="1:14" ht="46.5" customHeight="1">
      <c r="A114" s="217"/>
      <c r="B114" s="221"/>
      <c r="C114" s="47" t="s">
        <v>33</v>
      </c>
      <c r="D114" s="82"/>
      <c r="E114" s="93"/>
      <c r="F114" s="82"/>
      <c r="G114" s="82"/>
      <c r="H114" s="82"/>
      <c r="I114" s="82"/>
      <c r="J114" s="82"/>
      <c r="K114" s="94"/>
      <c r="L114" s="82"/>
      <c r="M114" s="82"/>
      <c r="N114" s="261"/>
    </row>
    <row r="115" spans="1:14" ht="15.75">
      <c r="A115" s="217"/>
      <c r="B115" s="221"/>
      <c r="C115" s="154" t="s">
        <v>14</v>
      </c>
      <c r="D115" s="82">
        <v>0</v>
      </c>
      <c r="E115" s="117">
        <v>0</v>
      </c>
      <c r="F115" s="82">
        <v>0</v>
      </c>
      <c r="G115" s="82">
        <v>0</v>
      </c>
      <c r="H115" s="82">
        <v>0</v>
      </c>
      <c r="I115" s="82">
        <v>0</v>
      </c>
      <c r="J115" s="82"/>
      <c r="K115" s="94"/>
      <c r="L115" s="82"/>
      <c r="M115" s="82"/>
      <c r="N115" s="261"/>
    </row>
    <row r="116" spans="1:241" s="29" customFormat="1" ht="28.5" customHeight="1">
      <c r="A116" s="217"/>
      <c r="B116" s="221"/>
      <c r="C116" s="56" t="s">
        <v>15</v>
      </c>
      <c r="D116" s="87"/>
      <c r="E116" s="87"/>
      <c r="F116" s="87"/>
      <c r="G116" s="87"/>
      <c r="H116" s="87"/>
      <c r="I116" s="87"/>
      <c r="J116" s="87"/>
      <c r="K116" s="87"/>
      <c r="L116" s="87"/>
      <c r="M116" s="87"/>
      <c r="N116" s="261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  <c r="FK116" s="3"/>
      <c r="FL116" s="3"/>
      <c r="FM116" s="3"/>
      <c r="FN116" s="3"/>
      <c r="FO116" s="3"/>
      <c r="FP116" s="3"/>
      <c r="FQ116" s="3"/>
      <c r="FR116" s="3"/>
      <c r="FS116" s="3"/>
      <c r="FT116" s="3"/>
      <c r="FU116" s="3"/>
      <c r="FV116" s="3"/>
      <c r="FW116" s="3"/>
      <c r="FX116" s="3"/>
      <c r="FY116" s="3"/>
      <c r="FZ116" s="3"/>
      <c r="GA116" s="3"/>
      <c r="GB116" s="3"/>
      <c r="GC116" s="3"/>
      <c r="GD116" s="3"/>
      <c r="GE116" s="3"/>
      <c r="GF116" s="3"/>
      <c r="GG116" s="3"/>
      <c r="GH116" s="3"/>
      <c r="GI116" s="3"/>
      <c r="GJ116" s="3"/>
      <c r="GK116" s="3"/>
      <c r="GL116" s="3"/>
      <c r="GM116" s="3"/>
      <c r="GN116" s="3"/>
      <c r="GO116" s="3"/>
      <c r="GP116" s="3"/>
      <c r="GQ116" s="3"/>
      <c r="GR116" s="3"/>
      <c r="GS116" s="3"/>
      <c r="GT116" s="3"/>
      <c r="GU116" s="3"/>
      <c r="GV116" s="3"/>
      <c r="GW116" s="3"/>
      <c r="GX116" s="3"/>
      <c r="GY116" s="3"/>
      <c r="GZ116" s="3"/>
      <c r="HA116" s="3"/>
      <c r="HB116" s="3"/>
      <c r="HC116" s="3"/>
      <c r="HD116" s="3"/>
      <c r="HE116" s="3"/>
      <c r="HF116" s="3"/>
      <c r="HG116" s="3"/>
      <c r="HH116" s="3"/>
      <c r="HI116" s="3"/>
      <c r="HJ116" s="3"/>
      <c r="HK116" s="3"/>
      <c r="HL116" s="3"/>
      <c r="HM116" s="3"/>
      <c r="HN116" s="3"/>
      <c r="HO116" s="3"/>
      <c r="HP116" s="3"/>
      <c r="HQ116" s="3"/>
      <c r="HR116" s="3"/>
      <c r="HS116" s="3"/>
      <c r="HT116" s="3"/>
      <c r="HU116" s="3"/>
      <c r="HV116" s="3"/>
      <c r="HW116" s="3"/>
      <c r="HX116" s="3"/>
      <c r="HY116" s="3"/>
      <c r="HZ116" s="3"/>
      <c r="IA116" s="3"/>
      <c r="IB116" s="3"/>
      <c r="IC116" s="3"/>
      <c r="ID116" s="3"/>
      <c r="IE116" s="3"/>
      <c r="IF116" s="3"/>
      <c r="IG116" s="3"/>
    </row>
    <row r="117" spans="1:14" ht="20.25" customHeight="1">
      <c r="A117" s="229"/>
      <c r="B117" s="218" t="s">
        <v>102</v>
      </c>
      <c r="C117" s="33" t="s">
        <v>17</v>
      </c>
      <c r="D117" s="108">
        <f>D105</f>
        <v>263.2</v>
      </c>
      <c r="E117" s="108">
        <f>E105</f>
        <v>100</v>
      </c>
      <c r="F117" s="108">
        <f>F105</f>
        <v>27.42</v>
      </c>
      <c r="G117" s="108">
        <f>G105</f>
        <v>10.417933130699089</v>
      </c>
      <c r="H117" s="108">
        <f>H121</f>
        <v>68.55000000000001</v>
      </c>
      <c r="I117" s="108">
        <f>I121</f>
        <v>26.044832826747726</v>
      </c>
      <c r="J117" s="108"/>
      <c r="K117" s="109"/>
      <c r="L117" s="108"/>
      <c r="M117" s="108"/>
      <c r="N117" s="227"/>
    </row>
    <row r="118" spans="1:14" ht="22.5" customHeight="1">
      <c r="A118" s="200"/>
      <c r="B118" s="219"/>
      <c r="C118" s="16" t="s">
        <v>12</v>
      </c>
      <c r="D118" s="110"/>
      <c r="E118" s="110"/>
      <c r="F118" s="110"/>
      <c r="G118" s="110"/>
      <c r="H118" s="110"/>
      <c r="I118" s="110"/>
      <c r="J118" s="110"/>
      <c r="K118" s="112"/>
      <c r="L118" s="110"/>
      <c r="M118" s="110"/>
      <c r="N118" s="228"/>
    </row>
    <row r="119" spans="1:14" ht="33" customHeight="1">
      <c r="A119" s="200"/>
      <c r="B119" s="219"/>
      <c r="C119" s="16" t="s">
        <v>13</v>
      </c>
      <c r="D119" s="110"/>
      <c r="E119" s="110"/>
      <c r="F119" s="110"/>
      <c r="G119" s="110"/>
      <c r="H119" s="113"/>
      <c r="I119" s="113"/>
      <c r="J119" s="113"/>
      <c r="K119" s="115"/>
      <c r="L119" s="113"/>
      <c r="M119" s="113"/>
      <c r="N119" s="228"/>
    </row>
    <row r="120" spans="1:14" ht="47.25">
      <c r="A120" s="200"/>
      <c r="B120" s="219"/>
      <c r="C120" s="47" t="s">
        <v>33</v>
      </c>
      <c r="D120" s="110"/>
      <c r="E120" s="110"/>
      <c r="F120" s="110"/>
      <c r="G120" s="110"/>
      <c r="H120" s="113"/>
      <c r="I120" s="113"/>
      <c r="J120" s="113"/>
      <c r="K120" s="115"/>
      <c r="L120" s="113"/>
      <c r="M120" s="113"/>
      <c r="N120" s="228"/>
    </row>
    <row r="121" spans="1:14" ht="21" customHeight="1">
      <c r="A121" s="200"/>
      <c r="B121" s="219"/>
      <c r="C121" s="154" t="s">
        <v>14</v>
      </c>
      <c r="D121" s="110">
        <f>D109</f>
        <v>263.2</v>
      </c>
      <c r="E121" s="110">
        <f>E109</f>
        <v>100</v>
      </c>
      <c r="F121" s="110">
        <f>F109</f>
        <v>27.42</v>
      </c>
      <c r="G121" s="110">
        <f>G109</f>
        <v>10.417933130699089</v>
      </c>
      <c r="H121" s="113">
        <f>H109</f>
        <v>68.55000000000001</v>
      </c>
      <c r="I121" s="113">
        <f>H121/D121*100</f>
        <v>26.044832826747726</v>
      </c>
      <c r="J121" s="113"/>
      <c r="K121" s="115"/>
      <c r="L121" s="113"/>
      <c r="M121" s="113"/>
      <c r="N121" s="228"/>
    </row>
    <row r="122" spans="1:14" ht="34.5" customHeight="1">
      <c r="A122" s="200"/>
      <c r="B122" s="219"/>
      <c r="C122" s="56" t="s">
        <v>15</v>
      </c>
      <c r="D122" s="116"/>
      <c r="E122" s="117"/>
      <c r="F122" s="116"/>
      <c r="G122" s="116"/>
      <c r="H122" s="116"/>
      <c r="I122" s="116"/>
      <c r="J122" s="116"/>
      <c r="K122" s="118"/>
      <c r="L122" s="116"/>
      <c r="M122" s="116"/>
      <c r="N122" s="228"/>
    </row>
    <row r="123" spans="1:14" s="30" customFormat="1" ht="15.75">
      <c r="A123" s="230" t="s">
        <v>105</v>
      </c>
      <c r="B123" s="231"/>
      <c r="C123" s="231"/>
      <c r="D123" s="231"/>
      <c r="E123" s="231"/>
      <c r="F123" s="231"/>
      <c r="G123" s="231"/>
      <c r="H123" s="231"/>
      <c r="I123" s="231"/>
      <c r="J123" s="231"/>
      <c r="K123" s="231"/>
      <c r="L123" s="231"/>
      <c r="M123" s="231"/>
      <c r="N123" s="232"/>
    </row>
    <row r="124" spans="1:14" ht="18.75" customHeight="1">
      <c r="A124" s="216" t="s">
        <v>106</v>
      </c>
      <c r="B124" s="220" t="s">
        <v>107</v>
      </c>
      <c r="C124" s="31" t="s">
        <v>17</v>
      </c>
      <c r="D124" s="83">
        <f>SUM(D125:D129)</f>
        <v>5860.8</v>
      </c>
      <c r="E124" s="84">
        <f>SUM(E125:E129)</f>
        <v>100</v>
      </c>
      <c r="F124" s="85">
        <f>SUM(F125:F129)</f>
        <v>404</v>
      </c>
      <c r="G124" s="85">
        <f>SUM(G125:G129)</f>
        <v>6.8932568932568925</v>
      </c>
      <c r="H124" s="85">
        <f>H128</f>
        <v>769</v>
      </c>
      <c r="I124" s="85">
        <f>I128</f>
        <v>13.12107562107562</v>
      </c>
      <c r="J124" s="85"/>
      <c r="K124" s="86"/>
      <c r="L124" s="85"/>
      <c r="M124" s="85"/>
      <c r="N124" s="261"/>
    </row>
    <row r="125" spans="1:14" ht="22.5" customHeight="1">
      <c r="A125" s="217"/>
      <c r="B125" s="221"/>
      <c r="C125" s="16" t="s">
        <v>12</v>
      </c>
      <c r="D125" s="87"/>
      <c r="E125" s="88"/>
      <c r="F125" s="87"/>
      <c r="G125" s="87"/>
      <c r="H125" s="87"/>
      <c r="I125" s="87"/>
      <c r="J125" s="87"/>
      <c r="K125" s="89"/>
      <c r="L125" s="87"/>
      <c r="M125" s="87"/>
      <c r="N125" s="261"/>
    </row>
    <row r="126" spans="1:14" ht="38.25" customHeight="1">
      <c r="A126" s="217"/>
      <c r="B126" s="221"/>
      <c r="C126" s="16" t="s">
        <v>13</v>
      </c>
      <c r="D126" s="90"/>
      <c r="E126" s="91"/>
      <c r="F126" s="90"/>
      <c r="G126" s="90"/>
      <c r="H126" s="90"/>
      <c r="I126" s="90"/>
      <c r="J126" s="90"/>
      <c r="K126" s="92"/>
      <c r="L126" s="90"/>
      <c r="M126" s="90"/>
      <c r="N126" s="261"/>
    </row>
    <row r="127" spans="1:14" ht="46.5" customHeight="1">
      <c r="A127" s="217"/>
      <c r="B127" s="221"/>
      <c r="C127" s="47" t="s">
        <v>33</v>
      </c>
      <c r="D127" s="82"/>
      <c r="E127" s="93"/>
      <c r="F127" s="82"/>
      <c r="G127" s="82"/>
      <c r="H127" s="82"/>
      <c r="I127" s="82"/>
      <c r="J127" s="82"/>
      <c r="K127" s="94"/>
      <c r="L127" s="82"/>
      <c r="M127" s="82"/>
      <c r="N127" s="261"/>
    </row>
    <row r="128" spans="1:14" ht="15.75">
      <c r="A128" s="217"/>
      <c r="B128" s="221"/>
      <c r="C128" s="154" t="s">
        <v>14</v>
      </c>
      <c r="D128" s="82">
        <v>5860.8</v>
      </c>
      <c r="E128" s="117">
        <v>100</v>
      </c>
      <c r="F128" s="82">
        <v>404</v>
      </c>
      <c r="G128" s="82">
        <f>F128/D128*100</f>
        <v>6.8932568932568925</v>
      </c>
      <c r="H128" s="82">
        <f>F128+365</f>
        <v>769</v>
      </c>
      <c r="I128" s="82">
        <f>H128/D128*100</f>
        <v>13.12107562107562</v>
      </c>
      <c r="J128" s="82"/>
      <c r="K128" s="94"/>
      <c r="L128" s="82"/>
      <c r="M128" s="82"/>
      <c r="N128" s="261"/>
    </row>
    <row r="129" spans="1:241" s="29" customFormat="1" ht="28.5" customHeight="1">
      <c r="A129" s="217"/>
      <c r="B129" s="221"/>
      <c r="C129" s="56" t="s">
        <v>15</v>
      </c>
      <c r="D129" s="87"/>
      <c r="E129" s="87"/>
      <c r="F129" s="87"/>
      <c r="G129" s="87"/>
      <c r="H129" s="87"/>
      <c r="I129" s="87"/>
      <c r="J129" s="87"/>
      <c r="K129" s="87"/>
      <c r="L129" s="87"/>
      <c r="M129" s="87"/>
      <c r="N129" s="261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  <c r="CC129" s="3"/>
      <c r="CD129" s="3"/>
      <c r="CE129" s="3"/>
      <c r="CF129" s="3"/>
      <c r="CG129" s="3"/>
      <c r="CH129" s="3"/>
      <c r="CI129" s="3"/>
      <c r="CJ129" s="3"/>
      <c r="CK129" s="3"/>
      <c r="CL129" s="3"/>
      <c r="CM129" s="3"/>
      <c r="CN129" s="3"/>
      <c r="CO129" s="3"/>
      <c r="CP129" s="3"/>
      <c r="CQ129" s="3"/>
      <c r="CR129" s="3"/>
      <c r="CS129" s="3"/>
      <c r="CT129" s="3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  <c r="FH129" s="3"/>
      <c r="FI129" s="3"/>
      <c r="FJ129" s="3"/>
      <c r="FK129" s="3"/>
      <c r="FL129" s="3"/>
      <c r="FM129" s="3"/>
      <c r="FN129" s="3"/>
      <c r="FO129" s="3"/>
      <c r="FP129" s="3"/>
      <c r="FQ129" s="3"/>
      <c r="FR129" s="3"/>
      <c r="FS129" s="3"/>
      <c r="FT129" s="3"/>
      <c r="FU129" s="3"/>
      <c r="FV129" s="3"/>
      <c r="FW129" s="3"/>
      <c r="FX129" s="3"/>
      <c r="FY129" s="3"/>
      <c r="FZ129" s="3"/>
      <c r="GA129" s="3"/>
      <c r="GB129" s="3"/>
      <c r="GC129" s="3"/>
      <c r="GD129" s="3"/>
      <c r="GE129" s="3"/>
      <c r="GF129" s="3"/>
      <c r="GG129" s="3"/>
      <c r="GH129" s="3"/>
      <c r="GI129" s="3"/>
      <c r="GJ129" s="3"/>
      <c r="GK129" s="3"/>
      <c r="GL129" s="3"/>
      <c r="GM129" s="3"/>
      <c r="GN129" s="3"/>
      <c r="GO129" s="3"/>
      <c r="GP129" s="3"/>
      <c r="GQ129" s="3"/>
      <c r="GR129" s="3"/>
      <c r="GS129" s="3"/>
      <c r="GT129" s="3"/>
      <c r="GU129" s="3"/>
      <c r="GV129" s="3"/>
      <c r="GW129" s="3"/>
      <c r="GX129" s="3"/>
      <c r="GY129" s="3"/>
      <c r="GZ129" s="3"/>
      <c r="HA129" s="3"/>
      <c r="HB129" s="3"/>
      <c r="HC129" s="3"/>
      <c r="HD129" s="3"/>
      <c r="HE129" s="3"/>
      <c r="HF129" s="3"/>
      <c r="HG129" s="3"/>
      <c r="HH129" s="3"/>
      <c r="HI129" s="3"/>
      <c r="HJ129" s="3"/>
      <c r="HK129" s="3"/>
      <c r="HL129" s="3"/>
      <c r="HM129" s="3"/>
      <c r="HN129" s="3"/>
      <c r="HO129" s="3"/>
      <c r="HP129" s="3"/>
      <c r="HQ129" s="3"/>
      <c r="HR129" s="3"/>
      <c r="HS129" s="3"/>
      <c r="HT129" s="3"/>
      <c r="HU129" s="3"/>
      <c r="HV129" s="3"/>
      <c r="HW129" s="3"/>
      <c r="HX129" s="3"/>
      <c r="HY129" s="3"/>
      <c r="HZ129" s="3"/>
      <c r="IA129" s="3"/>
      <c r="IB129" s="3"/>
      <c r="IC129" s="3"/>
      <c r="ID129" s="3"/>
      <c r="IE129" s="3"/>
      <c r="IF129" s="3"/>
      <c r="IG129" s="3"/>
    </row>
    <row r="130" spans="1:14" ht="18.75" customHeight="1">
      <c r="A130" s="216" t="s">
        <v>108</v>
      </c>
      <c r="B130" s="220" t="s">
        <v>109</v>
      </c>
      <c r="C130" s="31" t="s">
        <v>17</v>
      </c>
      <c r="D130" s="83">
        <f>SUM(D131:D135)</f>
        <v>8930.4</v>
      </c>
      <c r="E130" s="84">
        <f>SUM(E131:E135)</f>
        <v>100</v>
      </c>
      <c r="F130" s="85">
        <f>SUM(F131:F135)</f>
        <v>3628.01791</v>
      </c>
      <c r="G130" s="85">
        <f>SUM(G131:G135)</f>
        <v>40.625480493594914</v>
      </c>
      <c r="H130" s="85">
        <f>H134</f>
        <v>4961.51974</v>
      </c>
      <c r="I130" s="85">
        <f>H130/D130*100</f>
        <v>55.55764288273761</v>
      </c>
      <c r="J130" s="85"/>
      <c r="K130" s="86"/>
      <c r="L130" s="85"/>
      <c r="M130" s="85"/>
      <c r="N130" s="261"/>
    </row>
    <row r="131" spans="1:14" ht="22.5" customHeight="1">
      <c r="A131" s="217"/>
      <c r="B131" s="221"/>
      <c r="C131" s="16" t="s">
        <v>12</v>
      </c>
      <c r="D131" s="87"/>
      <c r="E131" s="88"/>
      <c r="F131" s="87"/>
      <c r="G131" s="87"/>
      <c r="H131" s="87"/>
      <c r="I131" s="87"/>
      <c r="J131" s="87"/>
      <c r="K131" s="89"/>
      <c r="L131" s="87"/>
      <c r="M131" s="87"/>
      <c r="N131" s="261"/>
    </row>
    <row r="132" spans="1:14" ht="38.25" customHeight="1">
      <c r="A132" s="217"/>
      <c r="B132" s="221"/>
      <c r="C132" s="16" t="s">
        <v>13</v>
      </c>
      <c r="D132" s="90"/>
      <c r="E132" s="91"/>
      <c r="F132" s="90"/>
      <c r="G132" s="90"/>
      <c r="H132" s="90"/>
      <c r="I132" s="90"/>
      <c r="J132" s="90"/>
      <c r="K132" s="92"/>
      <c r="L132" s="90"/>
      <c r="M132" s="90"/>
      <c r="N132" s="261"/>
    </row>
    <row r="133" spans="1:14" ht="46.5" customHeight="1">
      <c r="A133" s="217"/>
      <c r="B133" s="221"/>
      <c r="C133" s="47" t="s">
        <v>33</v>
      </c>
      <c r="D133" s="82"/>
      <c r="E133" s="93"/>
      <c r="F133" s="82"/>
      <c r="G133" s="82"/>
      <c r="H133" s="82"/>
      <c r="I133" s="82"/>
      <c r="J133" s="82"/>
      <c r="K133" s="94"/>
      <c r="L133" s="82"/>
      <c r="M133" s="82"/>
      <c r="N133" s="261"/>
    </row>
    <row r="134" spans="1:14" ht="15.75">
      <c r="A134" s="217"/>
      <c r="B134" s="221"/>
      <c r="C134" s="154" t="s">
        <v>14</v>
      </c>
      <c r="D134" s="82">
        <v>8930.4</v>
      </c>
      <c r="E134" s="100">
        <v>100</v>
      </c>
      <c r="F134" s="82">
        <v>3628.01791</v>
      </c>
      <c r="G134" s="82">
        <f>F134/D134*100</f>
        <v>40.625480493594914</v>
      </c>
      <c r="H134" s="82">
        <f>F134+1333.50183</f>
        <v>4961.51974</v>
      </c>
      <c r="I134" s="82">
        <f>H134/D134*100</f>
        <v>55.55764288273761</v>
      </c>
      <c r="J134" s="82"/>
      <c r="K134" s="94"/>
      <c r="L134" s="82"/>
      <c r="M134" s="82"/>
      <c r="N134" s="261"/>
    </row>
    <row r="135" spans="1:241" s="29" customFormat="1" ht="28.5" customHeight="1">
      <c r="A135" s="217"/>
      <c r="B135" s="221"/>
      <c r="C135" s="56" t="s">
        <v>15</v>
      </c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261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  <c r="CC135" s="3"/>
      <c r="CD135" s="3"/>
      <c r="CE135" s="3"/>
      <c r="CF135" s="3"/>
      <c r="CG135" s="3"/>
      <c r="CH135" s="3"/>
      <c r="CI135" s="3"/>
      <c r="CJ135" s="3"/>
      <c r="CK135" s="3"/>
      <c r="CL135" s="3"/>
      <c r="CM135" s="3"/>
      <c r="CN135" s="3"/>
      <c r="CO135" s="3"/>
      <c r="CP135" s="3"/>
      <c r="CQ135" s="3"/>
      <c r="CR135" s="3"/>
      <c r="CS135" s="3"/>
      <c r="CT135" s="3"/>
      <c r="CU135" s="3"/>
      <c r="CV135" s="3"/>
      <c r="CW135" s="3"/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  <c r="DI135" s="3"/>
      <c r="DJ135" s="3"/>
      <c r="DK135" s="3"/>
      <c r="DL135" s="3"/>
      <c r="DM135" s="3"/>
      <c r="DN135" s="3"/>
      <c r="DO135" s="3"/>
      <c r="DP135" s="3"/>
      <c r="DQ135" s="3"/>
      <c r="DR135" s="3"/>
      <c r="DS135" s="3"/>
      <c r="DT135" s="3"/>
      <c r="DU135" s="3"/>
      <c r="DV135" s="3"/>
      <c r="DW135" s="3"/>
      <c r="DX135" s="3"/>
      <c r="DY135" s="3"/>
      <c r="DZ135" s="3"/>
      <c r="EA135" s="3"/>
      <c r="EB135" s="3"/>
      <c r="EC135" s="3"/>
      <c r="ED135" s="3"/>
      <c r="EE135" s="3"/>
      <c r="EF135" s="3"/>
      <c r="EG135" s="3"/>
      <c r="EH135" s="3"/>
      <c r="EI135" s="3"/>
      <c r="EJ135" s="3"/>
      <c r="EK135" s="3"/>
      <c r="EL135" s="3"/>
      <c r="EM135" s="3"/>
      <c r="EN135" s="3"/>
      <c r="EO135" s="3"/>
      <c r="EP135" s="3"/>
      <c r="EQ135" s="3"/>
      <c r="ER135" s="3"/>
      <c r="ES135" s="3"/>
      <c r="ET135" s="3"/>
      <c r="EU135" s="3"/>
      <c r="EV135" s="3"/>
      <c r="EW135" s="3"/>
      <c r="EX135" s="3"/>
      <c r="EY135" s="3"/>
      <c r="EZ135" s="3"/>
      <c r="FA135" s="3"/>
      <c r="FB135" s="3"/>
      <c r="FC135" s="3"/>
      <c r="FD135" s="3"/>
      <c r="FE135" s="3"/>
      <c r="FF135" s="3"/>
      <c r="FG135" s="3"/>
      <c r="FH135" s="3"/>
      <c r="FI135" s="3"/>
      <c r="FJ135" s="3"/>
      <c r="FK135" s="3"/>
      <c r="FL135" s="3"/>
      <c r="FM135" s="3"/>
      <c r="FN135" s="3"/>
      <c r="FO135" s="3"/>
      <c r="FP135" s="3"/>
      <c r="FQ135" s="3"/>
      <c r="FR135" s="3"/>
      <c r="FS135" s="3"/>
      <c r="FT135" s="3"/>
      <c r="FU135" s="3"/>
      <c r="FV135" s="3"/>
      <c r="FW135" s="3"/>
      <c r="FX135" s="3"/>
      <c r="FY135" s="3"/>
      <c r="FZ135" s="3"/>
      <c r="GA135" s="3"/>
      <c r="GB135" s="3"/>
      <c r="GC135" s="3"/>
      <c r="GD135" s="3"/>
      <c r="GE135" s="3"/>
      <c r="GF135" s="3"/>
      <c r="GG135" s="3"/>
      <c r="GH135" s="3"/>
      <c r="GI135" s="3"/>
      <c r="GJ135" s="3"/>
      <c r="GK135" s="3"/>
      <c r="GL135" s="3"/>
      <c r="GM135" s="3"/>
      <c r="GN135" s="3"/>
      <c r="GO135" s="3"/>
      <c r="GP135" s="3"/>
      <c r="GQ135" s="3"/>
      <c r="GR135" s="3"/>
      <c r="GS135" s="3"/>
      <c r="GT135" s="3"/>
      <c r="GU135" s="3"/>
      <c r="GV135" s="3"/>
      <c r="GW135" s="3"/>
      <c r="GX135" s="3"/>
      <c r="GY135" s="3"/>
      <c r="GZ135" s="3"/>
      <c r="HA135" s="3"/>
      <c r="HB135" s="3"/>
      <c r="HC135" s="3"/>
      <c r="HD135" s="3"/>
      <c r="HE135" s="3"/>
      <c r="HF135" s="3"/>
      <c r="HG135" s="3"/>
      <c r="HH135" s="3"/>
      <c r="HI135" s="3"/>
      <c r="HJ135" s="3"/>
      <c r="HK135" s="3"/>
      <c r="HL135" s="3"/>
      <c r="HM135" s="3"/>
      <c r="HN135" s="3"/>
      <c r="HO135" s="3"/>
      <c r="HP135" s="3"/>
      <c r="HQ135" s="3"/>
      <c r="HR135" s="3"/>
      <c r="HS135" s="3"/>
      <c r="HT135" s="3"/>
      <c r="HU135" s="3"/>
      <c r="HV135" s="3"/>
      <c r="HW135" s="3"/>
      <c r="HX135" s="3"/>
      <c r="HY135" s="3"/>
      <c r="HZ135" s="3"/>
      <c r="IA135" s="3"/>
      <c r="IB135" s="3"/>
      <c r="IC135" s="3"/>
      <c r="ID135" s="3"/>
      <c r="IE135" s="3"/>
      <c r="IF135" s="3"/>
      <c r="IG135" s="3"/>
    </row>
    <row r="136" spans="1:14" ht="18.75" customHeight="1">
      <c r="A136" s="216" t="s">
        <v>110</v>
      </c>
      <c r="B136" s="220" t="s">
        <v>111</v>
      </c>
      <c r="C136" s="31" t="s">
        <v>17</v>
      </c>
      <c r="D136" s="83">
        <f>SUM(D137:D141)</f>
        <v>616.6</v>
      </c>
      <c r="E136" s="84">
        <f>SUM(E137:E141)</f>
        <v>200</v>
      </c>
      <c r="F136" s="85">
        <f>SUM(F137:F141)</f>
        <v>0</v>
      </c>
      <c r="G136" s="85">
        <f>SUM(G137:G141)</f>
        <v>0</v>
      </c>
      <c r="H136" s="85">
        <f>H139+H140</f>
        <v>328.82</v>
      </c>
      <c r="I136" s="85">
        <f>H136/D136*100</f>
        <v>53.3279273434966</v>
      </c>
      <c r="J136" s="85"/>
      <c r="K136" s="86"/>
      <c r="L136" s="85"/>
      <c r="M136" s="85"/>
      <c r="N136" s="261"/>
    </row>
    <row r="137" spans="1:14" ht="22.5" customHeight="1">
      <c r="A137" s="217"/>
      <c r="B137" s="221"/>
      <c r="C137" s="16" t="s">
        <v>12</v>
      </c>
      <c r="D137" s="87"/>
      <c r="E137" s="88"/>
      <c r="F137" s="87"/>
      <c r="G137" s="87"/>
      <c r="H137" s="87"/>
      <c r="I137" s="87"/>
      <c r="J137" s="87"/>
      <c r="K137" s="89"/>
      <c r="L137" s="87"/>
      <c r="M137" s="87"/>
      <c r="N137" s="261"/>
    </row>
    <row r="138" spans="1:14" ht="38.25" customHeight="1">
      <c r="A138" s="217"/>
      <c r="B138" s="221"/>
      <c r="C138" s="16" t="s">
        <v>13</v>
      </c>
      <c r="D138" s="90"/>
      <c r="E138" s="91"/>
      <c r="F138" s="90"/>
      <c r="G138" s="90"/>
      <c r="H138" s="90"/>
      <c r="I138" s="90"/>
      <c r="J138" s="90"/>
      <c r="K138" s="92"/>
      <c r="L138" s="90"/>
      <c r="M138" s="90"/>
      <c r="N138" s="261"/>
    </row>
    <row r="139" spans="1:14" ht="46.5" customHeight="1">
      <c r="A139" s="217"/>
      <c r="B139" s="221"/>
      <c r="C139" s="47" t="s">
        <v>33</v>
      </c>
      <c r="D139" s="82">
        <v>132.6</v>
      </c>
      <c r="E139" s="93">
        <v>100</v>
      </c>
      <c r="F139" s="82">
        <v>0</v>
      </c>
      <c r="G139" s="82">
        <v>0</v>
      </c>
      <c r="H139" s="82">
        <v>132.6</v>
      </c>
      <c r="I139" s="82">
        <f>H139/D139*100</f>
        <v>100</v>
      </c>
      <c r="J139" s="82"/>
      <c r="K139" s="94"/>
      <c r="L139" s="82"/>
      <c r="M139" s="82"/>
      <c r="N139" s="261"/>
    </row>
    <row r="140" spans="1:14" ht="15.75">
      <c r="A140" s="217"/>
      <c r="B140" s="221"/>
      <c r="C140" s="154" t="s">
        <v>14</v>
      </c>
      <c r="D140" s="82">
        <v>484</v>
      </c>
      <c r="E140" s="100">
        <v>100</v>
      </c>
      <c r="F140" s="82">
        <v>0</v>
      </c>
      <c r="G140" s="82">
        <v>0</v>
      </c>
      <c r="H140" s="82">
        <v>196.22</v>
      </c>
      <c r="I140" s="82">
        <f>H140/D140*100</f>
        <v>40.54132231404959</v>
      </c>
      <c r="J140" s="82"/>
      <c r="K140" s="94"/>
      <c r="L140" s="82"/>
      <c r="M140" s="82"/>
      <c r="N140" s="261"/>
    </row>
    <row r="141" spans="1:241" s="29" customFormat="1" ht="28.5" customHeight="1">
      <c r="A141" s="217"/>
      <c r="B141" s="221"/>
      <c r="C141" s="56" t="s">
        <v>15</v>
      </c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261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  <c r="CC141" s="3"/>
      <c r="CD141" s="3"/>
      <c r="CE141" s="3"/>
      <c r="CF141" s="3"/>
      <c r="CG141" s="3"/>
      <c r="CH141" s="3"/>
      <c r="CI141" s="3"/>
      <c r="CJ141" s="3"/>
      <c r="CK141" s="3"/>
      <c r="CL141" s="3"/>
      <c r="CM141" s="3"/>
      <c r="CN141" s="3"/>
      <c r="CO141" s="3"/>
      <c r="CP141" s="3"/>
      <c r="CQ141" s="3"/>
      <c r="CR141" s="3"/>
      <c r="CS141" s="3"/>
      <c r="CT141" s="3"/>
      <c r="CU141" s="3"/>
      <c r="CV141" s="3"/>
      <c r="CW141" s="3"/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  <c r="DI141" s="3"/>
      <c r="DJ141" s="3"/>
      <c r="DK141" s="3"/>
      <c r="DL141" s="3"/>
      <c r="DM141" s="3"/>
      <c r="DN141" s="3"/>
      <c r="DO141" s="3"/>
      <c r="DP141" s="3"/>
      <c r="DQ141" s="3"/>
      <c r="DR141" s="3"/>
      <c r="DS141" s="3"/>
      <c r="DT141" s="3"/>
      <c r="DU141" s="3"/>
      <c r="DV141" s="3"/>
      <c r="DW141" s="3"/>
      <c r="DX141" s="3"/>
      <c r="DY141" s="3"/>
      <c r="DZ141" s="3"/>
      <c r="EA141" s="3"/>
      <c r="EB141" s="3"/>
      <c r="EC141" s="3"/>
      <c r="ED141" s="3"/>
      <c r="EE141" s="3"/>
      <c r="EF141" s="3"/>
      <c r="EG141" s="3"/>
      <c r="EH141" s="3"/>
      <c r="EI141" s="3"/>
      <c r="EJ141" s="3"/>
      <c r="EK141" s="3"/>
      <c r="EL141" s="3"/>
      <c r="EM141" s="3"/>
      <c r="EN141" s="3"/>
      <c r="EO141" s="3"/>
      <c r="EP141" s="3"/>
      <c r="EQ141" s="3"/>
      <c r="ER141" s="3"/>
      <c r="ES141" s="3"/>
      <c r="ET141" s="3"/>
      <c r="EU141" s="3"/>
      <c r="EV141" s="3"/>
      <c r="EW141" s="3"/>
      <c r="EX141" s="3"/>
      <c r="EY141" s="3"/>
      <c r="EZ141" s="3"/>
      <c r="FA141" s="3"/>
      <c r="FB141" s="3"/>
      <c r="FC141" s="3"/>
      <c r="FD141" s="3"/>
      <c r="FE141" s="3"/>
      <c r="FF141" s="3"/>
      <c r="FG141" s="3"/>
      <c r="FH141" s="3"/>
      <c r="FI141" s="3"/>
      <c r="FJ141" s="3"/>
      <c r="FK141" s="3"/>
      <c r="FL141" s="3"/>
      <c r="FM141" s="3"/>
      <c r="FN141" s="3"/>
      <c r="FO141" s="3"/>
      <c r="FP141" s="3"/>
      <c r="FQ141" s="3"/>
      <c r="FR141" s="3"/>
      <c r="FS141" s="3"/>
      <c r="FT141" s="3"/>
      <c r="FU141" s="3"/>
      <c r="FV141" s="3"/>
      <c r="FW141" s="3"/>
      <c r="FX141" s="3"/>
      <c r="FY141" s="3"/>
      <c r="FZ141" s="3"/>
      <c r="GA141" s="3"/>
      <c r="GB141" s="3"/>
      <c r="GC141" s="3"/>
      <c r="GD141" s="3"/>
      <c r="GE141" s="3"/>
      <c r="GF141" s="3"/>
      <c r="GG141" s="3"/>
      <c r="GH141" s="3"/>
      <c r="GI141" s="3"/>
      <c r="GJ141" s="3"/>
      <c r="GK141" s="3"/>
      <c r="GL141" s="3"/>
      <c r="GM141" s="3"/>
      <c r="GN141" s="3"/>
      <c r="GO141" s="3"/>
      <c r="GP141" s="3"/>
      <c r="GQ141" s="3"/>
      <c r="GR141" s="3"/>
      <c r="GS141" s="3"/>
      <c r="GT141" s="3"/>
      <c r="GU141" s="3"/>
      <c r="GV141" s="3"/>
      <c r="GW141" s="3"/>
      <c r="GX141" s="3"/>
      <c r="GY141" s="3"/>
      <c r="GZ141" s="3"/>
      <c r="HA141" s="3"/>
      <c r="HB141" s="3"/>
      <c r="HC141" s="3"/>
      <c r="HD141" s="3"/>
      <c r="HE141" s="3"/>
      <c r="HF141" s="3"/>
      <c r="HG141" s="3"/>
      <c r="HH141" s="3"/>
      <c r="HI141" s="3"/>
      <c r="HJ141" s="3"/>
      <c r="HK141" s="3"/>
      <c r="HL141" s="3"/>
      <c r="HM141" s="3"/>
      <c r="HN141" s="3"/>
      <c r="HO141" s="3"/>
      <c r="HP141" s="3"/>
      <c r="HQ141" s="3"/>
      <c r="HR141" s="3"/>
      <c r="HS141" s="3"/>
      <c r="HT141" s="3"/>
      <c r="HU141" s="3"/>
      <c r="HV141" s="3"/>
      <c r="HW141" s="3"/>
      <c r="HX141" s="3"/>
      <c r="HY141" s="3"/>
      <c r="HZ141" s="3"/>
      <c r="IA141" s="3"/>
      <c r="IB141" s="3"/>
      <c r="IC141" s="3"/>
      <c r="ID141" s="3"/>
      <c r="IE141" s="3"/>
      <c r="IF141" s="3"/>
      <c r="IG141" s="3"/>
    </row>
    <row r="142" spans="1:14" ht="18.75" customHeight="1">
      <c r="A142" s="216" t="s">
        <v>112</v>
      </c>
      <c r="B142" s="220" t="s">
        <v>114</v>
      </c>
      <c r="C142" s="31" t="s">
        <v>17</v>
      </c>
      <c r="D142" s="83">
        <f>SUM(D143:D147)</f>
        <v>0</v>
      </c>
      <c r="E142" s="84">
        <v>0</v>
      </c>
      <c r="F142" s="85">
        <f>SUM(F143:F147)</f>
        <v>0</v>
      </c>
      <c r="G142" s="85">
        <f>SUM(G143:G147)</f>
        <v>0</v>
      </c>
      <c r="H142" s="85">
        <f>H146</f>
        <v>0</v>
      </c>
      <c r="I142" s="85">
        <f>I146</f>
        <v>0</v>
      </c>
      <c r="J142" s="85"/>
      <c r="K142" s="86"/>
      <c r="L142" s="85"/>
      <c r="M142" s="85"/>
      <c r="N142" s="261"/>
    </row>
    <row r="143" spans="1:14" ht="22.5" customHeight="1">
      <c r="A143" s="217"/>
      <c r="B143" s="221"/>
      <c r="C143" s="16" t="s">
        <v>12</v>
      </c>
      <c r="D143" s="87"/>
      <c r="E143" s="88"/>
      <c r="F143" s="87"/>
      <c r="G143" s="87"/>
      <c r="H143" s="87"/>
      <c r="I143" s="87"/>
      <c r="J143" s="87"/>
      <c r="K143" s="89"/>
      <c r="L143" s="87"/>
      <c r="M143" s="87"/>
      <c r="N143" s="261"/>
    </row>
    <row r="144" spans="1:14" ht="38.25" customHeight="1">
      <c r="A144" s="217"/>
      <c r="B144" s="221"/>
      <c r="C144" s="16" t="s">
        <v>13</v>
      </c>
      <c r="D144" s="90"/>
      <c r="E144" s="91"/>
      <c r="F144" s="90"/>
      <c r="G144" s="90"/>
      <c r="H144" s="90"/>
      <c r="I144" s="90"/>
      <c r="J144" s="90"/>
      <c r="K144" s="92"/>
      <c r="L144" s="90"/>
      <c r="M144" s="90"/>
      <c r="N144" s="261"/>
    </row>
    <row r="145" spans="1:14" ht="46.5" customHeight="1">
      <c r="A145" s="217"/>
      <c r="B145" s="221"/>
      <c r="C145" s="47" t="s">
        <v>33</v>
      </c>
      <c r="D145" s="82"/>
      <c r="E145" s="93"/>
      <c r="F145" s="82"/>
      <c r="G145" s="82"/>
      <c r="H145" s="82"/>
      <c r="I145" s="82"/>
      <c r="J145" s="82"/>
      <c r="K145" s="94"/>
      <c r="L145" s="82"/>
      <c r="M145" s="82"/>
      <c r="N145" s="261"/>
    </row>
    <row r="146" spans="1:14" ht="15.75">
      <c r="A146" s="217"/>
      <c r="B146" s="221"/>
      <c r="C146" s="154" t="s">
        <v>14</v>
      </c>
      <c r="D146" s="82">
        <v>0</v>
      </c>
      <c r="E146" s="100">
        <v>100</v>
      </c>
      <c r="F146" s="82">
        <v>0</v>
      </c>
      <c r="G146" s="82">
        <v>0</v>
      </c>
      <c r="H146" s="82">
        <v>0</v>
      </c>
      <c r="I146" s="82">
        <v>0</v>
      </c>
      <c r="J146" s="82"/>
      <c r="K146" s="94"/>
      <c r="L146" s="82"/>
      <c r="M146" s="82"/>
      <c r="N146" s="261"/>
    </row>
    <row r="147" spans="1:241" s="29" customFormat="1" ht="28.5" customHeight="1">
      <c r="A147" s="217"/>
      <c r="B147" s="221"/>
      <c r="C147" s="56" t="s">
        <v>15</v>
      </c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261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  <c r="CC147" s="3"/>
      <c r="CD147" s="3"/>
      <c r="CE147" s="3"/>
      <c r="CF147" s="3"/>
      <c r="CG147" s="3"/>
      <c r="CH147" s="3"/>
      <c r="CI147" s="3"/>
      <c r="CJ147" s="3"/>
      <c r="CK147" s="3"/>
      <c r="CL147" s="3"/>
      <c r="CM147" s="3"/>
      <c r="CN147" s="3"/>
      <c r="CO147" s="3"/>
      <c r="CP147" s="3"/>
      <c r="CQ147" s="3"/>
      <c r="CR147" s="3"/>
      <c r="CS147" s="3"/>
      <c r="CT147" s="3"/>
      <c r="CU147" s="3"/>
      <c r="CV147" s="3"/>
      <c r="CW147" s="3"/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  <c r="DI147" s="3"/>
      <c r="DJ147" s="3"/>
      <c r="DK147" s="3"/>
      <c r="DL147" s="3"/>
      <c r="DM147" s="3"/>
      <c r="DN147" s="3"/>
      <c r="DO147" s="3"/>
      <c r="DP147" s="3"/>
      <c r="DQ147" s="3"/>
      <c r="DR147" s="3"/>
      <c r="DS147" s="3"/>
      <c r="DT147" s="3"/>
      <c r="DU147" s="3"/>
      <c r="DV147" s="3"/>
      <c r="DW147" s="3"/>
      <c r="DX147" s="3"/>
      <c r="DY147" s="3"/>
      <c r="DZ147" s="3"/>
      <c r="EA147" s="3"/>
      <c r="EB147" s="3"/>
      <c r="EC147" s="3"/>
      <c r="ED147" s="3"/>
      <c r="EE147" s="3"/>
      <c r="EF147" s="3"/>
      <c r="EG147" s="3"/>
      <c r="EH147" s="3"/>
      <c r="EI147" s="3"/>
      <c r="EJ147" s="3"/>
      <c r="EK147" s="3"/>
      <c r="EL147" s="3"/>
      <c r="EM147" s="3"/>
      <c r="EN147" s="3"/>
      <c r="EO147" s="3"/>
      <c r="EP147" s="3"/>
      <c r="EQ147" s="3"/>
      <c r="ER147" s="3"/>
      <c r="ES147" s="3"/>
      <c r="ET147" s="3"/>
      <c r="EU147" s="3"/>
      <c r="EV147" s="3"/>
      <c r="EW147" s="3"/>
      <c r="EX147" s="3"/>
      <c r="EY147" s="3"/>
      <c r="EZ147" s="3"/>
      <c r="FA147" s="3"/>
      <c r="FB147" s="3"/>
      <c r="FC147" s="3"/>
      <c r="FD147" s="3"/>
      <c r="FE147" s="3"/>
      <c r="FF147" s="3"/>
      <c r="FG147" s="3"/>
      <c r="FH147" s="3"/>
      <c r="FI147" s="3"/>
      <c r="FJ147" s="3"/>
      <c r="FK147" s="3"/>
      <c r="FL147" s="3"/>
      <c r="FM147" s="3"/>
      <c r="FN147" s="3"/>
      <c r="FO147" s="3"/>
      <c r="FP147" s="3"/>
      <c r="FQ147" s="3"/>
      <c r="FR147" s="3"/>
      <c r="FS147" s="3"/>
      <c r="FT147" s="3"/>
      <c r="FU147" s="3"/>
      <c r="FV147" s="3"/>
      <c r="FW147" s="3"/>
      <c r="FX147" s="3"/>
      <c r="FY147" s="3"/>
      <c r="FZ147" s="3"/>
      <c r="GA147" s="3"/>
      <c r="GB147" s="3"/>
      <c r="GC147" s="3"/>
      <c r="GD147" s="3"/>
      <c r="GE147" s="3"/>
      <c r="GF147" s="3"/>
      <c r="GG147" s="3"/>
      <c r="GH147" s="3"/>
      <c r="GI147" s="3"/>
      <c r="GJ147" s="3"/>
      <c r="GK147" s="3"/>
      <c r="GL147" s="3"/>
      <c r="GM147" s="3"/>
      <c r="GN147" s="3"/>
      <c r="GO147" s="3"/>
      <c r="GP147" s="3"/>
      <c r="GQ147" s="3"/>
      <c r="GR147" s="3"/>
      <c r="GS147" s="3"/>
      <c r="GT147" s="3"/>
      <c r="GU147" s="3"/>
      <c r="GV147" s="3"/>
      <c r="GW147" s="3"/>
      <c r="GX147" s="3"/>
      <c r="GY147" s="3"/>
      <c r="GZ147" s="3"/>
      <c r="HA147" s="3"/>
      <c r="HB147" s="3"/>
      <c r="HC147" s="3"/>
      <c r="HD147" s="3"/>
      <c r="HE147" s="3"/>
      <c r="HF147" s="3"/>
      <c r="HG147" s="3"/>
      <c r="HH147" s="3"/>
      <c r="HI147" s="3"/>
      <c r="HJ147" s="3"/>
      <c r="HK147" s="3"/>
      <c r="HL147" s="3"/>
      <c r="HM147" s="3"/>
      <c r="HN147" s="3"/>
      <c r="HO147" s="3"/>
      <c r="HP147" s="3"/>
      <c r="HQ147" s="3"/>
      <c r="HR147" s="3"/>
      <c r="HS147" s="3"/>
      <c r="HT147" s="3"/>
      <c r="HU147" s="3"/>
      <c r="HV147" s="3"/>
      <c r="HW147" s="3"/>
      <c r="HX147" s="3"/>
      <c r="HY147" s="3"/>
      <c r="HZ147" s="3"/>
      <c r="IA147" s="3"/>
      <c r="IB147" s="3"/>
      <c r="IC147" s="3"/>
      <c r="ID147" s="3"/>
      <c r="IE147" s="3"/>
      <c r="IF147" s="3"/>
      <c r="IG147" s="3"/>
    </row>
    <row r="148" spans="1:14" ht="18.75" customHeight="1">
      <c r="A148" s="216" t="s">
        <v>113</v>
      </c>
      <c r="B148" s="220" t="s">
        <v>115</v>
      </c>
      <c r="C148" s="31" t="s">
        <v>17</v>
      </c>
      <c r="D148" s="83">
        <f>SUM(D149:D153)</f>
        <v>0</v>
      </c>
      <c r="E148" s="84">
        <f>SUM(E149:E153)</f>
        <v>0</v>
      </c>
      <c r="F148" s="85">
        <f>SUM(F149:F153)</f>
        <v>0</v>
      </c>
      <c r="G148" s="85">
        <f>SUM(G149:G153)</f>
        <v>0</v>
      </c>
      <c r="H148" s="85">
        <f>H152</f>
        <v>0</v>
      </c>
      <c r="I148" s="85">
        <f>I152</f>
        <v>0</v>
      </c>
      <c r="J148" s="85"/>
      <c r="K148" s="86"/>
      <c r="L148" s="85"/>
      <c r="M148" s="85"/>
      <c r="N148" s="261"/>
    </row>
    <row r="149" spans="1:14" ht="22.5" customHeight="1">
      <c r="A149" s="217"/>
      <c r="B149" s="221"/>
      <c r="C149" s="16" t="s">
        <v>12</v>
      </c>
      <c r="D149" s="87"/>
      <c r="E149" s="88"/>
      <c r="F149" s="87"/>
      <c r="G149" s="87"/>
      <c r="H149" s="87"/>
      <c r="I149" s="87"/>
      <c r="J149" s="87"/>
      <c r="K149" s="89"/>
      <c r="L149" s="87"/>
      <c r="M149" s="87"/>
      <c r="N149" s="261"/>
    </row>
    <row r="150" spans="1:14" ht="38.25" customHeight="1">
      <c r="A150" s="217"/>
      <c r="B150" s="221"/>
      <c r="C150" s="16" t="s">
        <v>13</v>
      </c>
      <c r="D150" s="90"/>
      <c r="E150" s="91"/>
      <c r="F150" s="90"/>
      <c r="G150" s="90"/>
      <c r="H150" s="90"/>
      <c r="I150" s="90"/>
      <c r="J150" s="90"/>
      <c r="K150" s="92"/>
      <c r="L150" s="90"/>
      <c r="M150" s="90"/>
      <c r="N150" s="261"/>
    </row>
    <row r="151" spans="1:14" ht="46.5" customHeight="1">
      <c r="A151" s="217"/>
      <c r="B151" s="221"/>
      <c r="C151" s="47" t="s">
        <v>33</v>
      </c>
      <c r="D151" s="82"/>
      <c r="E151" s="93"/>
      <c r="F151" s="82"/>
      <c r="G151" s="82"/>
      <c r="H151" s="82"/>
      <c r="I151" s="82"/>
      <c r="J151" s="82"/>
      <c r="K151" s="94"/>
      <c r="L151" s="82"/>
      <c r="M151" s="82"/>
      <c r="N151" s="261"/>
    </row>
    <row r="152" spans="1:14" ht="15.75">
      <c r="A152" s="217"/>
      <c r="B152" s="221"/>
      <c r="C152" s="154" t="s">
        <v>14</v>
      </c>
      <c r="D152" s="82">
        <v>0</v>
      </c>
      <c r="E152" s="100">
        <v>0</v>
      </c>
      <c r="F152" s="82">
        <v>0</v>
      </c>
      <c r="G152" s="82">
        <v>0</v>
      </c>
      <c r="H152" s="82">
        <v>0</v>
      </c>
      <c r="I152" s="82">
        <v>0</v>
      </c>
      <c r="J152" s="82"/>
      <c r="K152" s="94"/>
      <c r="L152" s="82"/>
      <c r="M152" s="82"/>
      <c r="N152" s="261"/>
    </row>
    <row r="153" spans="1:241" s="29" customFormat="1" ht="28.5" customHeight="1">
      <c r="A153" s="217"/>
      <c r="B153" s="221"/>
      <c r="C153" s="56" t="s">
        <v>15</v>
      </c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261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  <c r="CC153" s="3"/>
      <c r="CD153" s="3"/>
      <c r="CE153" s="3"/>
      <c r="CF153" s="3"/>
      <c r="CG153" s="3"/>
      <c r="CH153" s="3"/>
      <c r="CI153" s="3"/>
      <c r="CJ153" s="3"/>
      <c r="CK153" s="3"/>
      <c r="CL153" s="3"/>
      <c r="CM153" s="3"/>
      <c r="CN153" s="3"/>
      <c r="CO153" s="3"/>
      <c r="CP153" s="3"/>
      <c r="CQ153" s="3"/>
      <c r="CR153" s="3"/>
      <c r="CS153" s="3"/>
      <c r="CT153" s="3"/>
      <c r="CU153" s="3"/>
      <c r="CV153" s="3"/>
      <c r="CW153" s="3"/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  <c r="DI153" s="3"/>
      <c r="DJ153" s="3"/>
      <c r="DK153" s="3"/>
      <c r="DL153" s="3"/>
      <c r="DM153" s="3"/>
      <c r="DN153" s="3"/>
      <c r="DO153" s="3"/>
      <c r="DP153" s="3"/>
      <c r="DQ153" s="3"/>
      <c r="DR153" s="3"/>
      <c r="DS153" s="3"/>
      <c r="DT153" s="3"/>
      <c r="DU153" s="3"/>
      <c r="DV153" s="3"/>
      <c r="DW153" s="3"/>
      <c r="DX153" s="3"/>
      <c r="DY153" s="3"/>
      <c r="DZ153" s="3"/>
      <c r="EA153" s="3"/>
      <c r="EB153" s="3"/>
      <c r="EC153" s="3"/>
      <c r="ED153" s="3"/>
      <c r="EE153" s="3"/>
      <c r="EF153" s="3"/>
      <c r="EG153" s="3"/>
      <c r="EH153" s="3"/>
      <c r="EI153" s="3"/>
      <c r="EJ153" s="3"/>
      <c r="EK153" s="3"/>
      <c r="EL153" s="3"/>
      <c r="EM153" s="3"/>
      <c r="EN153" s="3"/>
      <c r="EO153" s="3"/>
      <c r="EP153" s="3"/>
      <c r="EQ153" s="3"/>
      <c r="ER153" s="3"/>
      <c r="ES153" s="3"/>
      <c r="ET153" s="3"/>
      <c r="EU153" s="3"/>
      <c r="EV153" s="3"/>
      <c r="EW153" s="3"/>
      <c r="EX153" s="3"/>
      <c r="EY153" s="3"/>
      <c r="EZ153" s="3"/>
      <c r="FA153" s="3"/>
      <c r="FB153" s="3"/>
      <c r="FC153" s="3"/>
      <c r="FD153" s="3"/>
      <c r="FE153" s="3"/>
      <c r="FF153" s="3"/>
      <c r="FG153" s="3"/>
      <c r="FH153" s="3"/>
      <c r="FI153" s="3"/>
      <c r="FJ153" s="3"/>
      <c r="FK153" s="3"/>
      <c r="FL153" s="3"/>
      <c r="FM153" s="3"/>
      <c r="FN153" s="3"/>
      <c r="FO153" s="3"/>
      <c r="FP153" s="3"/>
      <c r="FQ153" s="3"/>
      <c r="FR153" s="3"/>
      <c r="FS153" s="3"/>
      <c r="FT153" s="3"/>
      <c r="FU153" s="3"/>
      <c r="FV153" s="3"/>
      <c r="FW153" s="3"/>
      <c r="FX153" s="3"/>
      <c r="FY153" s="3"/>
      <c r="FZ153" s="3"/>
      <c r="GA153" s="3"/>
      <c r="GB153" s="3"/>
      <c r="GC153" s="3"/>
      <c r="GD153" s="3"/>
      <c r="GE153" s="3"/>
      <c r="GF153" s="3"/>
      <c r="GG153" s="3"/>
      <c r="GH153" s="3"/>
      <c r="GI153" s="3"/>
      <c r="GJ153" s="3"/>
      <c r="GK153" s="3"/>
      <c r="GL153" s="3"/>
      <c r="GM153" s="3"/>
      <c r="GN153" s="3"/>
      <c r="GO153" s="3"/>
      <c r="GP153" s="3"/>
      <c r="GQ153" s="3"/>
      <c r="GR153" s="3"/>
      <c r="GS153" s="3"/>
      <c r="GT153" s="3"/>
      <c r="GU153" s="3"/>
      <c r="GV153" s="3"/>
      <c r="GW153" s="3"/>
      <c r="GX153" s="3"/>
      <c r="GY153" s="3"/>
      <c r="GZ153" s="3"/>
      <c r="HA153" s="3"/>
      <c r="HB153" s="3"/>
      <c r="HC153" s="3"/>
      <c r="HD153" s="3"/>
      <c r="HE153" s="3"/>
      <c r="HF153" s="3"/>
      <c r="HG153" s="3"/>
      <c r="HH153" s="3"/>
      <c r="HI153" s="3"/>
      <c r="HJ153" s="3"/>
      <c r="HK153" s="3"/>
      <c r="HL153" s="3"/>
      <c r="HM153" s="3"/>
      <c r="HN153" s="3"/>
      <c r="HO153" s="3"/>
      <c r="HP153" s="3"/>
      <c r="HQ153" s="3"/>
      <c r="HR153" s="3"/>
      <c r="HS153" s="3"/>
      <c r="HT153" s="3"/>
      <c r="HU153" s="3"/>
      <c r="HV153" s="3"/>
      <c r="HW153" s="3"/>
      <c r="HX153" s="3"/>
      <c r="HY153" s="3"/>
      <c r="HZ153" s="3"/>
      <c r="IA153" s="3"/>
      <c r="IB153" s="3"/>
      <c r="IC153" s="3"/>
      <c r="ID153" s="3"/>
      <c r="IE153" s="3"/>
      <c r="IF153" s="3"/>
      <c r="IG153" s="3"/>
    </row>
    <row r="154" spans="1:14" ht="20.25" customHeight="1">
      <c r="A154" s="229"/>
      <c r="B154" s="218" t="s">
        <v>116</v>
      </c>
      <c r="C154" s="33" t="s">
        <v>17</v>
      </c>
      <c r="D154" s="108">
        <f>SUM(D155:D159)</f>
        <v>15407.800000000001</v>
      </c>
      <c r="E154" s="120">
        <v>100</v>
      </c>
      <c r="F154" s="108">
        <f>SUM(F155:F159)</f>
        <v>4032.01791</v>
      </c>
      <c r="G154" s="108">
        <f>F154/D154*100</f>
        <v>26.16868021391762</v>
      </c>
      <c r="H154" s="108">
        <f>H158+H157</f>
        <v>6059.33974</v>
      </c>
      <c r="I154" s="108">
        <f>H154/D154*100</f>
        <v>39.3264433598567</v>
      </c>
      <c r="J154" s="108"/>
      <c r="K154" s="109"/>
      <c r="L154" s="108"/>
      <c r="M154" s="108"/>
      <c r="N154" s="227"/>
    </row>
    <row r="155" spans="1:14" ht="22.5" customHeight="1">
      <c r="A155" s="200"/>
      <c r="B155" s="219"/>
      <c r="C155" s="16" t="s">
        <v>12</v>
      </c>
      <c r="D155" s="110"/>
      <c r="E155" s="111"/>
      <c r="F155" s="110"/>
      <c r="G155" s="110"/>
      <c r="H155" s="110"/>
      <c r="I155" s="110"/>
      <c r="J155" s="110"/>
      <c r="K155" s="112"/>
      <c r="L155" s="110"/>
      <c r="M155" s="110"/>
      <c r="N155" s="228"/>
    </row>
    <row r="156" spans="1:14" ht="33" customHeight="1">
      <c r="A156" s="200"/>
      <c r="B156" s="219"/>
      <c r="C156" s="16" t="s">
        <v>13</v>
      </c>
      <c r="D156" s="113"/>
      <c r="E156" s="114"/>
      <c r="F156" s="121"/>
      <c r="G156" s="121"/>
      <c r="H156" s="113"/>
      <c r="I156" s="113"/>
      <c r="J156" s="113"/>
      <c r="K156" s="115"/>
      <c r="L156" s="113"/>
      <c r="M156" s="113"/>
      <c r="N156" s="228"/>
    </row>
    <row r="157" spans="1:14" ht="47.25">
      <c r="A157" s="200"/>
      <c r="B157" s="219"/>
      <c r="C157" s="47" t="s">
        <v>33</v>
      </c>
      <c r="D157" s="113">
        <f>D139</f>
        <v>132.6</v>
      </c>
      <c r="E157" s="119">
        <v>100</v>
      </c>
      <c r="F157" s="110">
        <v>0</v>
      </c>
      <c r="G157" s="110">
        <v>0</v>
      </c>
      <c r="H157" s="113">
        <f>H139</f>
        <v>132.6</v>
      </c>
      <c r="I157" s="113">
        <f>H157/D157*100</f>
        <v>100</v>
      </c>
      <c r="J157" s="113"/>
      <c r="K157" s="115"/>
      <c r="L157" s="113"/>
      <c r="M157" s="113"/>
      <c r="N157" s="228"/>
    </row>
    <row r="158" spans="1:14" ht="21" customHeight="1">
      <c r="A158" s="200"/>
      <c r="B158" s="219"/>
      <c r="C158" s="154" t="s">
        <v>14</v>
      </c>
      <c r="D158" s="113">
        <f>D152+D140+D134+D128</f>
        <v>15275.2</v>
      </c>
      <c r="E158" s="113">
        <v>100</v>
      </c>
      <c r="F158" s="113">
        <f>F152+F146+F140+F134+F128</f>
        <v>4032.01791</v>
      </c>
      <c r="G158" s="113">
        <f>F158/D158*100</f>
        <v>26.39584365507489</v>
      </c>
      <c r="H158" s="113">
        <f>H140+H134+H128</f>
        <v>5926.73974</v>
      </c>
      <c r="I158" s="113">
        <f>H158/D158*100</f>
        <v>38.79975214727139</v>
      </c>
      <c r="J158" s="113"/>
      <c r="K158" s="115"/>
      <c r="L158" s="113"/>
      <c r="M158" s="113"/>
      <c r="N158" s="228"/>
    </row>
    <row r="159" spans="1:14" ht="34.5" customHeight="1">
      <c r="A159" s="200"/>
      <c r="B159" s="219"/>
      <c r="C159" s="56" t="s">
        <v>15</v>
      </c>
      <c r="D159" s="116"/>
      <c r="E159" s="117"/>
      <c r="F159" s="116"/>
      <c r="G159" s="116"/>
      <c r="H159" s="116"/>
      <c r="I159" s="116"/>
      <c r="J159" s="116"/>
      <c r="K159" s="118"/>
      <c r="L159" s="116"/>
      <c r="M159" s="116"/>
      <c r="N159" s="228"/>
    </row>
    <row r="160" spans="1:14" ht="22.5" customHeight="1">
      <c r="A160" s="224" t="s">
        <v>29</v>
      </c>
      <c r="B160" s="224"/>
      <c r="C160" s="224"/>
      <c r="D160" s="224"/>
      <c r="E160" s="224"/>
      <c r="F160" s="224"/>
      <c r="G160" s="224"/>
      <c r="H160" s="224"/>
      <c r="I160" s="224"/>
      <c r="J160" s="224"/>
      <c r="K160" s="224"/>
      <c r="L160" s="224"/>
      <c r="M160" s="224"/>
      <c r="N160" s="224"/>
    </row>
    <row r="161" spans="1:14" ht="18.75" customHeight="1">
      <c r="A161" s="215" t="s">
        <v>63</v>
      </c>
      <c r="B161" s="215"/>
      <c r="C161" s="139" t="s">
        <v>17</v>
      </c>
      <c r="D161" s="85">
        <f>D18</f>
        <v>47030.6</v>
      </c>
      <c r="E161" s="85">
        <f>E18</f>
        <v>100</v>
      </c>
      <c r="F161" s="85">
        <f>F18</f>
        <v>6024.71242</v>
      </c>
      <c r="G161" s="85">
        <f>G18</f>
        <v>12.81019680803562</v>
      </c>
      <c r="H161" s="85">
        <f>H164+H165</f>
        <v>16292.890240000002</v>
      </c>
      <c r="I161" s="85">
        <f>H161/D161*100</f>
        <v>34.64316900060812</v>
      </c>
      <c r="J161" s="85"/>
      <c r="K161" s="85"/>
      <c r="L161" s="85"/>
      <c r="M161" s="85"/>
      <c r="N161" s="260"/>
    </row>
    <row r="162" spans="1:14" ht="15.75">
      <c r="A162" s="215"/>
      <c r="B162" s="215"/>
      <c r="C162" s="16" t="s">
        <v>12</v>
      </c>
      <c r="D162" s="85"/>
      <c r="E162" s="85"/>
      <c r="F162" s="85"/>
      <c r="G162" s="85"/>
      <c r="H162" s="87"/>
      <c r="I162" s="87"/>
      <c r="J162" s="87"/>
      <c r="K162" s="87"/>
      <c r="L162" s="87"/>
      <c r="M162" s="87"/>
      <c r="N162" s="260"/>
    </row>
    <row r="163" spans="1:14" ht="31.5">
      <c r="A163" s="215"/>
      <c r="B163" s="215"/>
      <c r="C163" s="16" t="s">
        <v>13</v>
      </c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260"/>
    </row>
    <row r="164" spans="1:14" ht="47.25">
      <c r="A164" s="215"/>
      <c r="B164" s="215"/>
      <c r="C164" s="47" t="s">
        <v>33</v>
      </c>
      <c r="D164" s="87">
        <f aca="true" t="shared" si="1" ref="D164:G165">D21</f>
        <v>132.6</v>
      </c>
      <c r="E164" s="87">
        <f t="shared" si="1"/>
        <v>100</v>
      </c>
      <c r="F164" s="87">
        <f t="shared" si="1"/>
        <v>0</v>
      </c>
      <c r="G164" s="87">
        <f t="shared" si="1"/>
        <v>0</v>
      </c>
      <c r="H164" s="87">
        <f>H157</f>
        <v>132.6</v>
      </c>
      <c r="I164" s="87">
        <f>H164/D164*100</f>
        <v>100</v>
      </c>
      <c r="J164" s="87"/>
      <c r="K164" s="87"/>
      <c r="L164" s="87"/>
      <c r="M164" s="87"/>
      <c r="N164" s="260"/>
    </row>
    <row r="165" spans="1:14" ht="15.75">
      <c r="A165" s="215"/>
      <c r="B165" s="215"/>
      <c r="C165" s="154" t="s">
        <v>14</v>
      </c>
      <c r="D165" s="87">
        <f t="shared" si="1"/>
        <v>46898</v>
      </c>
      <c r="E165" s="87">
        <f t="shared" si="1"/>
        <v>100</v>
      </c>
      <c r="F165" s="87">
        <f t="shared" si="1"/>
        <v>6024.71242</v>
      </c>
      <c r="G165" s="87">
        <f t="shared" si="1"/>
        <v>12.846416520960382</v>
      </c>
      <c r="H165" s="87">
        <f>H158+H121+H89+H102</f>
        <v>16160.290240000002</v>
      </c>
      <c r="I165" s="87">
        <f>H165/D165*100</f>
        <v>34.45837826772997</v>
      </c>
      <c r="J165" s="87"/>
      <c r="K165" s="87"/>
      <c r="L165" s="87"/>
      <c r="M165" s="87"/>
      <c r="N165" s="260"/>
    </row>
    <row r="166" spans="1:14" ht="31.5">
      <c r="A166" s="215"/>
      <c r="B166" s="215"/>
      <c r="C166" s="56" t="s">
        <v>15</v>
      </c>
      <c r="D166" s="85"/>
      <c r="E166" s="85"/>
      <c r="F166" s="85"/>
      <c r="G166" s="85"/>
      <c r="H166" s="87"/>
      <c r="I166" s="87"/>
      <c r="J166" s="87"/>
      <c r="K166" s="87"/>
      <c r="L166" s="87"/>
      <c r="M166" s="87"/>
      <c r="N166" s="260"/>
    </row>
    <row r="167" spans="1:14" s="35" customFormat="1" ht="68.25" customHeight="1">
      <c r="A167" s="225" t="s">
        <v>30</v>
      </c>
      <c r="B167" s="226"/>
      <c r="C167" s="226"/>
      <c r="D167" s="226"/>
      <c r="E167" s="226"/>
      <c r="F167" s="226"/>
      <c r="G167" s="226"/>
      <c r="H167" s="226"/>
      <c r="I167" s="226"/>
      <c r="J167" s="226"/>
      <c r="K167" s="226"/>
      <c r="L167" s="226"/>
      <c r="M167" s="226"/>
      <c r="N167" s="226"/>
    </row>
    <row r="168" spans="1:14" s="35" customFormat="1" ht="19.5" customHeight="1">
      <c r="A168" s="36"/>
      <c r="B168" s="37"/>
      <c r="C168" s="136"/>
      <c r="D168" s="37"/>
      <c r="E168" s="37"/>
      <c r="F168" s="37"/>
      <c r="G168" s="37"/>
      <c r="H168" s="37"/>
      <c r="I168" s="37"/>
      <c r="J168" s="37"/>
      <c r="K168" s="37"/>
      <c r="L168" s="37"/>
      <c r="M168" s="37"/>
      <c r="N168" s="37"/>
    </row>
    <row r="169" spans="1:13" ht="18.75">
      <c r="A169" s="205" t="s">
        <v>64</v>
      </c>
      <c r="B169" s="205"/>
      <c r="C169" s="205"/>
      <c r="D169" s="205"/>
      <c r="E169" s="205"/>
      <c r="F169" s="205"/>
      <c r="G169" s="205"/>
      <c r="H169" s="205"/>
      <c r="I169" s="205"/>
      <c r="J169" s="205"/>
      <c r="K169" s="205"/>
      <c r="L169" s="205"/>
      <c r="M169" s="205"/>
    </row>
    <row r="170" spans="1:13" ht="18.75">
      <c r="A170" s="38"/>
      <c r="B170" s="38"/>
      <c r="C170" s="137"/>
      <c r="D170" s="38"/>
      <c r="E170" s="38"/>
      <c r="F170" s="38"/>
      <c r="G170" s="38"/>
      <c r="H170" s="38"/>
      <c r="I170" s="38"/>
      <c r="J170" s="38"/>
      <c r="K170" s="38"/>
      <c r="L170" s="38"/>
      <c r="M170" s="38"/>
    </row>
    <row r="171" spans="1:14" ht="18.75">
      <c r="A171" s="39" t="s">
        <v>65</v>
      </c>
      <c r="B171" s="39"/>
      <c r="C171" s="138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1"/>
    </row>
    <row r="172" spans="1:13" ht="14.25" customHeight="1">
      <c r="A172" s="42"/>
      <c r="B172" s="44"/>
      <c r="D172" s="43"/>
      <c r="E172" s="43"/>
      <c r="F172" s="44"/>
      <c r="G172" s="44"/>
      <c r="H172" s="44"/>
      <c r="I172" s="44"/>
      <c r="J172" s="44"/>
      <c r="K172" s="44"/>
      <c r="L172" s="44"/>
      <c r="M172" s="44"/>
    </row>
    <row r="173" spans="1:13" ht="18.75">
      <c r="A173" s="206" t="s">
        <v>31</v>
      </c>
      <c r="B173" s="207"/>
      <c r="D173" s="43"/>
      <c r="E173" s="43"/>
      <c r="F173" s="44"/>
      <c r="G173" s="44"/>
      <c r="H173" s="44"/>
      <c r="I173" s="44"/>
      <c r="J173" s="44"/>
      <c r="K173" s="44"/>
      <c r="L173" s="44"/>
      <c r="M173" s="44"/>
    </row>
    <row r="174" spans="1:32" s="159" customFormat="1" ht="35.25" customHeight="1">
      <c r="A174" s="180" t="s">
        <v>66</v>
      </c>
      <c r="B174" s="180"/>
      <c r="C174" s="180"/>
      <c r="D174" s="158"/>
      <c r="E174" s="158"/>
      <c r="F174" s="58"/>
      <c r="H174" s="58"/>
      <c r="I174" s="58"/>
      <c r="J174" s="58"/>
      <c r="K174" s="58"/>
      <c r="L174" s="58"/>
      <c r="M174" s="58"/>
      <c r="N174" s="58"/>
      <c r="O174" s="58"/>
      <c r="P174" s="58"/>
      <c r="Q174" s="58"/>
      <c r="R174" s="58"/>
      <c r="S174" s="58"/>
      <c r="T174" s="58"/>
      <c r="U174" s="58"/>
      <c r="V174" s="58"/>
      <c r="W174" s="58"/>
      <c r="X174" s="58"/>
      <c r="Y174" s="58"/>
      <c r="Z174" s="58"/>
      <c r="AA174" s="58"/>
      <c r="AB174" s="58"/>
      <c r="AC174" s="58"/>
      <c r="AD174" s="58"/>
      <c r="AE174" s="58"/>
      <c r="AF174" s="58"/>
    </row>
    <row r="175" spans="1:32" s="159" customFormat="1" ht="15.75">
      <c r="A175" s="58"/>
      <c r="B175" s="58"/>
      <c r="C175" s="58"/>
      <c r="D175" s="58"/>
      <c r="E175" s="58"/>
      <c r="F175" s="58"/>
      <c r="H175" s="58"/>
      <c r="I175" s="58"/>
      <c r="J175" s="58"/>
      <c r="K175" s="58"/>
      <c r="L175" s="58"/>
      <c r="M175" s="58"/>
      <c r="N175" s="58"/>
      <c r="O175" s="58"/>
      <c r="P175" s="58"/>
      <c r="Q175" s="58"/>
      <c r="R175" s="58"/>
      <c r="S175" s="58"/>
      <c r="T175" s="58"/>
      <c r="U175" s="58"/>
      <c r="V175" s="58"/>
      <c r="W175" s="58"/>
      <c r="X175" s="58"/>
      <c r="Y175" s="58"/>
      <c r="Z175" s="58"/>
      <c r="AA175" s="58"/>
      <c r="AB175" s="58"/>
      <c r="AC175" s="58"/>
      <c r="AD175" s="58"/>
      <c r="AE175" s="58"/>
      <c r="AF175" s="58"/>
    </row>
    <row r="176" spans="1:32" s="159" customFormat="1" ht="33" customHeight="1">
      <c r="A176" s="180" t="s">
        <v>67</v>
      </c>
      <c r="B176" s="180"/>
      <c r="C176" s="180"/>
      <c r="D176" s="161"/>
      <c r="E176" s="58"/>
      <c r="F176" s="58"/>
      <c r="H176" s="58"/>
      <c r="I176" s="58"/>
      <c r="J176" s="58"/>
      <c r="K176" s="58"/>
      <c r="L176" s="58"/>
      <c r="M176" s="58"/>
      <c r="N176" s="58"/>
      <c r="O176" s="58"/>
      <c r="P176" s="58"/>
      <c r="Q176" s="58"/>
      <c r="R176" s="58"/>
      <c r="S176" s="58"/>
      <c r="T176" s="58"/>
      <c r="U176" s="58"/>
      <c r="V176" s="58"/>
      <c r="W176" s="58"/>
      <c r="X176" s="58"/>
      <c r="Y176" s="58"/>
      <c r="Z176" s="58"/>
      <c r="AA176" s="58"/>
      <c r="AB176" s="58"/>
      <c r="AC176" s="58"/>
      <c r="AD176" s="58"/>
      <c r="AE176" s="58"/>
      <c r="AF176" s="58"/>
    </row>
    <row r="178" spans="3:14" s="1" customFormat="1" ht="49.5" customHeight="1">
      <c r="C178" s="69"/>
      <c r="D178" s="2"/>
      <c r="E178" s="2"/>
      <c r="N178" s="3"/>
    </row>
  </sheetData>
  <sheetProtection/>
  <mergeCells count="91">
    <mergeCell ref="A2:N2"/>
    <mergeCell ref="A3:N3"/>
    <mergeCell ref="A4:N4"/>
    <mergeCell ref="A6:N6"/>
    <mergeCell ref="A7:N7"/>
    <mergeCell ref="A9:C9"/>
    <mergeCell ref="D9:M9"/>
    <mergeCell ref="B14:B16"/>
    <mergeCell ref="C14:C16"/>
    <mergeCell ref="D14:E14"/>
    <mergeCell ref="F14:M14"/>
    <mergeCell ref="N14:N16"/>
    <mergeCell ref="D15:D16"/>
    <mergeCell ref="E15:E16"/>
    <mergeCell ref="F15:G15"/>
    <mergeCell ref="H15:I15"/>
    <mergeCell ref="B55:B60"/>
    <mergeCell ref="N55:N60"/>
    <mergeCell ref="N48:N53"/>
    <mergeCell ref="J15:K15"/>
    <mergeCell ref="L15:M15"/>
    <mergeCell ref="A18:B23"/>
    <mergeCell ref="N18:N23"/>
    <mergeCell ref="A24:B29"/>
    <mergeCell ref="A30:B35"/>
    <mergeCell ref="A14:A16"/>
    <mergeCell ref="A91:N91"/>
    <mergeCell ref="A92:A97"/>
    <mergeCell ref="B92:B97"/>
    <mergeCell ref="N92:N97"/>
    <mergeCell ref="A36:B41"/>
    <mergeCell ref="N36:N47"/>
    <mergeCell ref="A42:B47"/>
    <mergeCell ref="A48:B53"/>
    <mergeCell ref="A54:N54"/>
    <mergeCell ref="A55:A60"/>
    <mergeCell ref="A61:A66"/>
    <mergeCell ref="B61:B66"/>
    <mergeCell ref="N61:N66"/>
    <mergeCell ref="A67:A72"/>
    <mergeCell ref="B67:B72"/>
    <mergeCell ref="A167:N167"/>
    <mergeCell ref="A85:A90"/>
    <mergeCell ref="B85:B90"/>
    <mergeCell ref="N85:N90"/>
    <mergeCell ref="A123:N123"/>
    <mergeCell ref="N67:N72"/>
    <mergeCell ref="A73:A78"/>
    <mergeCell ref="B73:B78"/>
    <mergeCell ref="N73:N78"/>
    <mergeCell ref="A79:A84"/>
    <mergeCell ref="B79:B84"/>
    <mergeCell ref="N79:N84"/>
    <mergeCell ref="A142:A147"/>
    <mergeCell ref="B142:B147"/>
    <mergeCell ref="N142:N147"/>
    <mergeCell ref="N124:N129"/>
    <mergeCell ref="N130:N135"/>
    <mergeCell ref="A148:A153"/>
    <mergeCell ref="B148:B153"/>
    <mergeCell ref="N148:N153"/>
    <mergeCell ref="N105:N110"/>
    <mergeCell ref="N117:N122"/>
    <mergeCell ref="A111:A116"/>
    <mergeCell ref="A136:A141"/>
    <mergeCell ref="B136:B141"/>
    <mergeCell ref="N136:N141"/>
    <mergeCell ref="N154:N159"/>
    <mergeCell ref="A160:N160"/>
    <mergeCell ref="A161:B166"/>
    <mergeCell ref="N161:N166"/>
    <mergeCell ref="A98:A103"/>
    <mergeCell ref="B98:B103"/>
    <mergeCell ref="N98:N103"/>
    <mergeCell ref="A104:N104"/>
    <mergeCell ref="A105:A110"/>
    <mergeCell ref="B105:B110"/>
    <mergeCell ref="B111:B116"/>
    <mergeCell ref="N111:N116"/>
    <mergeCell ref="A124:A129"/>
    <mergeCell ref="B124:B129"/>
    <mergeCell ref="A130:A135"/>
    <mergeCell ref="B130:B135"/>
    <mergeCell ref="A117:A122"/>
    <mergeCell ref="B117:B122"/>
    <mergeCell ref="A169:M169"/>
    <mergeCell ref="A173:B173"/>
    <mergeCell ref="A174:C174"/>
    <mergeCell ref="A176:C176"/>
    <mergeCell ref="A154:A159"/>
    <mergeCell ref="B154:B159"/>
  </mergeCells>
  <printOptions/>
  <pageMargins left="0.52" right="0.5" top="0.4" bottom="0.4" header="0.3" footer="0.3"/>
  <pageSetup fitToHeight="0" fitToWidth="1" horizontalDpi="600" verticalDpi="600" orientation="landscape" paperSize="9" scale="6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66FF33"/>
    <pageSetUpPr fitToPage="1"/>
  </sheetPr>
  <dimension ref="A2:AR29"/>
  <sheetViews>
    <sheetView view="pageBreakPreview" zoomScale="85" zoomScaleSheetLayoutView="85" zoomScalePageLayoutView="0" workbookViewId="0" topLeftCell="A1">
      <selection activeCell="A7" sqref="A7:Q7"/>
    </sheetView>
  </sheetViews>
  <sheetFormatPr defaultColWidth="9.140625" defaultRowHeight="15"/>
  <cols>
    <col min="1" max="1" width="6.140625" style="57" customWidth="1"/>
    <col min="2" max="2" width="35.57421875" style="58" customWidth="1"/>
    <col min="3" max="4" width="12.7109375" style="58" customWidth="1"/>
    <col min="5" max="9" width="8.28125" style="58" customWidth="1"/>
    <col min="10" max="10" width="8.00390625" style="58" customWidth="1"/>
    <col min="11" max="11" width="6.28125" style="58" customWidth="1"/>
    <col min="12" max="12" width="6.421875" style="58" customWidth="1"/>
    <col min="13" max="13" width="4.57421875" style="58" customWidth="1"/>
    <col min="14" max="15" width="6.57421875" style="58" customWidth="1"/>
    <col min="16" max="16" width="5.7109375" style="58" customWidth="1"/>
    <col min="17" max="17" width="22.7109375" style="58" customWidth="1"/>
    <col min="18" max="16384" width="9.140625" style="58" customWidth="1"/>
  </cols>
  <sheetData>
    <row r="2" spans="1:17" ht="18.75">
      <c r="A2" s="251" t="s">
        <v>41</v>
      </c>
      <c r="B2" s="251"/>
      <c r="C2" s="251"/>
      <c r="D2" s="251"/>
      <c r="E2" s="251"/>
      <c r="F2" s="251"/>
      <c r="G2" s="251"/>
      <c r="H2" s="251"/>
      <c r="I2" s="251"/>
      <c r="J2" s="251"/>
      <c r="K2" s="251"/>
      <c r="L2" s="251"/>
      <c r="M2" s="251"/>
      <c r="N2" s="251"/>
      <c r="O2" s="251"/>
      <c r="P2" s="251"/>
      <c r="Q2" s="251"/>
    </row>
    <row r="3" spans="1:17" ht="15" customHeight="1">
      <c r="A3" s="251" t="s">
        <v>130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51"/>
      <c r="Q3" s="251"/>
    </row>
    <row r="4" spans="1:17" ht="15.75">
      <c r="A4" s="182" t="s">
        <v>34</v>
      </c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</row>
    <row r="5" spans="1:16" ht="15.75" customHeight="1">
      <c r="A5" s="72"/>
      <c r="B5" s="72"/>
      <c r="C5" s="72"/>
      <c r="D5" s="72"/>
      <c r="E5" s="50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</row>
    <row r="6" spans="1:17" ht="15.75" customHeight="1">
      <c r="A6" s="252" t="s">
        <v>134</v>
      </c>
      <c r="B6" s="252"/>
      <c r="C6" s="252"/>
      <c r="D6" s="252"/>
      <c r="E6" s="252"/>
      <c r="F6" s="252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</row>
    <row r="7" spans="1:17" ht="15.75">
      <c r="A7" s="182" t="s">
        <v>35</v>
      </c>
      <c r="B7" s="182"/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2"/>
      <c r="N7" s="182"/>
      <c r="O7" s="182"/>
      <c r="P7" s="182"/>
      <c r="Q7" s="182"/>
    </row>
    <row r="8" spans="1:17" ht="12.75" customHeight="1">
      <c r="A8" s="255" t="s">
        <v>2</v>
      </c>
      <c r="B8" s="253" t="s">
        <v>39</v>
      </c>
      <c r="C8" s="253" t="s">
        <v>40</v>
      </c>
      <c r="D8" s="253" t="s">
        <v>69</v>
      </c>
      <c r="E8" s="253"/>
      <c r="F8" s="253"/>
      <c r="G8" s="253"/>
      <c r="H8" s="253"/>
      <c r="I8" s="253"/>
      <c r="J8" s="253"/>
      <c r="K8" s="253"/>
      <c r="L8" s="253"/>
      <c r="M8" s="253"/>
      <c r="N8" s="253"/>
      <c r="O8" s="253"/>
      <c r="P8" s="253"/>
      <c r="Q8" s="257" t="s">
        <v>80</v>
      </c>
    </row>
    <row r="9" spans="1:17" ht="87" customHeight="1">
      <c r="A9" s="255"/>
      <c r="B9" s="253"/>
      <c r="C9" s="253"/>
      <c r="D9" s="253"/>
      <c r="E9" s="249" t="s">
        <v>47</v>
      </c>
      <c r="F9" s="250"/>
      <c r="G9" s="250"/>
      <c r="H9" s="249" t="s">
        <v>48</v>
      </c>
      <c r="I9" s="250"/>
      <c r="J9" s="250"/>
      <c r="K9" s="249" t="s">
        <v>49</v>
      </c>
      <c r="L9" s="250"/>
      <c r="M9" s="250"/>
      <c r="N9" s="249" t="s">
        <v>68</v>
      </c>
      <c r="O9" s="250"/>
      <c r="P9" s="250"/>
      <c r="Q9" s="258"/>
    </row>
    <row r="10" spans="1:17" ht="19.5" customHeight="1">
      <c r="A10" s="255"/>
      <c r="B10" s="253"/>
      <c r="C10" s="253"/>
      <c r="D10" s="253"/>
      <c r="E10" s="162" t="s">
        <v>8</v>
      </c>
      <c r="F10" s="162" t="s">
        <v>9</v>
      </c>
      <c r="G10" s="162" t="s">
        <v>7</v>
      </c>
      <c r="H10" s="162" t="s">
        <v>8</v>
      </c>
      <c r="I10" s="162" t="s">
        <v>9</v>
      </c>
      <c r="J10" s="162" t="s">
        <v>7</v>
      </c>
      <c r="K10" s="162" t="s">
        <v>8</v>
      </c>
      <c r="L10" s="162" t="s">
        <v>9</v>
      </c>
      <c r="M10" s="162" t="s">
        <v>7</v>
      </c>
      <c r="N10" s="162" t="s">
        <v>8</v>
      </c>
      <c r="O10" s="162" t="s">
        <v>9</v>
      </c>
      <c r="P10" s="162" t="s">
        <v>7</v>
      </c>
      <c r="Q10" s="259"/>
    </row>
    <row r="11" spans="1:17" ht="78.75">
      <c r="A11" s="164" t="s">
        <v>70</v>
      </c>
      <c r="B11" s="166" t="s">
        <v>117</v>
      </c>
      <c r="C11" s="162">
        <v>100</v>
      </c>
      <c r="D11" s="162">
        <v>100</v>
      </c>
      <c r="E11" s="162">
        <v>100</v>
      </c>
      <c r="F11" s="162">
        <v>100</v>
      </c>
      <c r="G11" s="162">
        <v>100</v>
      </c>
      <c r="H11" s="162">
        <v>100</v>
      </c>
      <c r="I11" s="162">
        <v>100</v>
      </c>
      <c r="J11" s="162">
        <v>100</v>
      </c>
      <c r="K11" s="162"/>
      <c r="L11" s="162"/>
      <c r="M11" s="162"/>
      <c r="N11" s="162"/>
      <c r="O11" s="162"/>
      <c r="P11" s="162"/>
      <c r="Q11" s="163"/>
    </row>
    <row r="12" spans="1:17" ht="86.25" customHeight="1">
      <c r="A12" s="165" t="s">
        <v>71</v>
      </c>
      <c r="B12" s="167" t="s">
        <v>118</v>
      </c>
      <c r="C12" s="60">
        <v>1.465</v>
      </c>
      <c r="D12" s="174">
        <v>1.645</v>
      </c>
      <c r="E12" s="61">
        <v>0</v>
      </c>
      <c r="F12" s="61">
        <v>0</v>
      </c>
      <c r="G12" s="61">
        <v>0</v>
      </c>
      <c r="H12" s="169">
        <v>0.36</v>
      </c>
      <c r="I12" s="169">
        <v>0.36</v>
      </c>
      <c r="J12" s="168">
        <f>I12/D12*100</f>
        <v>21.88449848024316</v>
      </c>
      <c r="K12" s="61"/>
      <c r="L12" s="61"/>
      <c r="M12" s="61"/>
      <c r="N12" s="61"/>
      <c r="O12" s="61"/>
      <c r="P12" s="61"/>
      <c r="Q12" s="59"/>
    </row>
    <row r="13" spans="1:17" ht="101.25" customHeight="1">
      <c r="A13" s="165" t="s">
        <v>72</v>
      </c>
      <c r="B13" s="167" t="s">
        <v>119</v>
      </c>
      <c r="C13" s="60">
        <v>54.5</v>
      </c>
      <c r="D13" s="168">
        <v>54.5</v>
      </c>
      <c r="E13" s="61">
        <v>0</v>
      </c>
      <c r="F13" s="61">
        <v>0</v>
      </c>
      <c r="G13" s="61">
        <v>0</v>
      </c>
      <c r="H13" s="61">
        <v>0</v>
      </c>
      <c r="I13" s="61">
        <v>0</v>
      </c>
      <c r="J13" s="61">
        <v>0</v>
      </c>
      <c r="K13" s="61"/>
      <c r="L13" s="61"/>
      <c r="M13" s="61"/>
      <c r="N13" s="61"/>
      <c r="O13" s="61"/>
      <c r="P13" s="61"/>
      <c r="Q13" s="59"/>
    </row>
    <row r="14" spans="1:17" ht="78.75">
      <c r="A14" s="165" t="s">
        <v>56</v>
      </c>
      <c r="B14" s="167" t="s">
        <v>120</v>
      </c>
      <c r="C14" s="60">
        <v>18.72</v>
      </c>
      <c r="D14" s="169">
        <v>18.72</v>
      </c>
      <c r="E14" s="169">
        <v>18.72</v>
      </c>
      <c r="F14" s="169">
        <v>18.72</v>
      </c>
      <c r="G14" s="61">
        <v>100</v>
      </c>
      <c r="H14" s="169">
        <v>18.72</v>
      </c>
      <c r="I14" s="169">
        <v>18.72</v>
      </c>
      <c r="J14" s="61">
        <v>100</v>
      </c>
      <c r="K14" s="61"/>
      <c r="L14" s="61"/>
      <c r="M14" s="61"/>
      <c r="N14" s="61"/>
      <c r="O14" s="61"/>
      <c r="P14" s="61"/>
      <c r="Q14" s="59"/>
    </row>
    <row r="15" spans="1:17" ht="78.75">
      <c r="A15" s="165" t="s">
        <v>73</v>
      </c>
      <c r="B15" s="167" t="s">
        <v>121</v>
      </c>
      <c r="C15" s="60">
        <v>1</v>
      </c>
      <c r="D15" s="61">
        <v>1</v>
      </c>
      <c r="E15" s="61">
        <v>1</v>
      </c>
      <c r="F15" s="61">
        <v>1</v>
      </c>
      <c r="G15" s="61">
        <f>F15/E15*100</f>
        <v>100</v>
      </c>
      <c r="H15" s="61">
        <v>1</v>
      </c>
      <c r="I15" s="61">
        <v>1</v>
      </c>
      <c r="J15" s="61">
        <v>100</v>
      </c>
      <c r="K15" s="61"/>
      <c r="L15" s="61"/>
      <c r="M15" s="61"/>
      <c r="N15" s="61"/>
      <c r="O15" s="61"/>
      <c r="P15" s="61"/>
      <c r="Q15" s="171"/>
    </row>
    <row r="16" spans="1:17" ht="94.5">
      <c r="A16" s="165" t="s">
        <v>122</v>
      </c>
      <c r="B16" s="167" t="s">
        <v>123</v>
      </c>
      <c r="C16" s="60">
        <v>100</v>
      </c>
      <c r="D16" s="169">
        <v>100</v>
      </c>
      <c r="E16" s="169">
        <v>100</v>
      </c>
      <c r="F16" s="169">
        <v>100</v>
      </c>
      <c r="G16" s="61">
        <f>F16/E16*100</f>
        <v>100</v>
      </c>
      <c r="H16" s="61">
        <f>G16/F16*100</f>
        <v>100</v>
      </c>
      <c r="I16" s="61">
        <f>H16/G16*100</f>
        <v>100</v>
      </c>
      <c r="J16" s="61">
        <f>I16/H16*100</f>
        <v>100</v>
      </c>
      <c r="K16" s="61"/>
      <c r="L16" s="61"/>
      <c r="M16" s="61"/>
      <c r="N16" s="61"/>
      <c r="O16" s="61"/>
      <c r="P16" s="61"/>
      <c r="Q16" s="171"/>
    </row>
    <row r="17" spans="1:17" ht="126">
      <c r="A17" s="164" t="s">
        <v>106</v>
      </c>
      <c r="B17" s="166" t="s">
        <v>124</v>
      </c>
      <c r="C17" s="162">
        <v>41.09</v>
      </c>
      <c r="D17" s="162">
        <v>41.09</v>
      </c>
      <c r="E17" s="162">
        <v>41.09</v>
      </c>
      <c r="F17" s="162">
        <v>41.09</v>
      </c>
      <c r="G17" s="162">
        <v>100</v>
      </c>
      <c r="H17" s="162">
        <v>41.09</v>
      </c>
      <c r="I17" s="162">
        <v>41.09</v>
      </c>
      <c r="J17" s="162">
        <v>100</v>
      </c>
      <c r="K17" s="162"/>
      <c r="L17" s="162"/>
      <c r="M17" s="162"/>
      <c r="N17" s="162"/>
      <c r="O17" s="162"/>
      <c r="P17" s="162"/>
      <c r="Q17" s="163"/>
    </row>
    <row r="18" spans="1:17" ht="78.75">
      <c r="A18" s="165" t="s">
        <v>108</v>
      </c>
      <c r="B18" s="167" t="s">
        <v>125</v>
      </c>
      <c r="C18" s="60">
        <v>13.39</v>
      </c>
      <c r="D18" s="169">
        <v>13.39</v>
      </c>
      <c r="E18" s="169">
        <v>13.39</v>
      </c>
      <c r="F18" s="169">
        <v>13.39</v>
      </c>
      <c r="G18" s="61">
        <v>100</v>
      </c>
      <c r="H18" s="169">
        <v>13.39</v>
      </c>
      <c r="I18" s="169">
        <v>13.39</v>
      </c>
      <c r="J18" s="61">
        <v>100</v>
      </c>
      <c r="K18" s="61"/>
      <c r="L18" s="61"/>
      <c r="M18" s="61"/>
      <c r="N18" s="61"/>
      <c r="O18" s="61"/>
      <c r="P18" s="61"/>
      <c r="Q18" s="59"/>
    </row>
    <row r="19" spans="1:17" ht="47.25">
      <c r="A19" s="165" t="s">
        <v>110</v>
      </c>
      <c r="B19" s="167" t="s">
        <v>126</v>
      </c>
      <c r="C19" s="60">
        <v>0</v>
      </c>
      <c r="D19" s="61">
        <v>0</v>
      </c>
      <c r="E19" s="61">
        <v>0</v>
      </c>
      <c r="F19" s="61">
        <v>0</v>
      </c>
      <c r="G19" s="61">
        <v>0</v>
      </c>
      <c r="H19" s="61">
        <v>0</v>
      </c>
      <c r="I19" s="61">
        <v>0</v>
      </c>
      <c r="J19" s="61">
        <v>0</v>
      </c>
      <c r="K19" s="61"/>
      <c r="L19" s="61"/>
      <c r="M19" s="61"/>
      <c r="N19" s="61"/>
      <c r="O19" s="61"/>
      <c r="P19" s="61"/>
      <c r="Q19" s="59"/>
    </row>
    <row r="20" spans="1:17" ht="47.25">
      <c r="A20" s="165" t="s">
        <v>127</v>
      </c>
      <c r="B20" s="167" t="s">
        <v>128</v>
      </c>
      <c r="C20" s="60">
        <v>0</v>
      </c>
      <c r="D20" s="61">
        <v>0</v>
      </c>
      <c r="E20" s="61">
        <v>0</v>
      </c>
      <c r="F20" s="61">
        <v>0</v>
      </c>
      <c r="G20" s="61">
        <v>0</v>
      </c>
      <c r="H20" s="61">
        <v>0</v>
      </c>
      <c r="I20" s="61">
        <v>0</v>
      </c>
      <c r="J20" s="61">
        <v>0</v>
      </c>
      <c r="K20" s="61"/>
      <c r="L20" s="61"/>
      <c r="M20" s="61"/>
      <c r="N20" s="61"/>
      <c r="O20" s="61"/>
      <c r="P20" s="61"/>
      <c r="Q20" s="59"/>
    </row>
    <row r="21" spans="1:17" ht="63">
      <c r="A21" s="165" t="s">
        <v>113</v>
      </c>
      <c r="B21" s="167" t="s">
        <v>129</v>
      </c>
      <c r="C21" s="60">
        <v>100</v>
      </c>
      <c r="D21" s="168">
        <v>100</v>
      </c>
      <c r="E21" s="168">
        <v>100</v>
      </c>
      <c r="F21" s="168">
        <v>100</v>
      </c>
      <c r="G21" s="61">
        <v>100</v>
      </c>
      <c r="H21" s="61">
        <v>100</v>
      </c>
      <c r="I21" s="61">
        <v>100</v>
      </c>
      <c r="J21" s="61">
        <v>100</v>
      </c>
      <c r="K21" s="61"/>
      <c r="L21" s="61"/>
      <c r="M21" s="61"/>
      <c r="N21" s="61"/>
      <c r="O21" s="61"/>
      <c r="P21" s="61"/>
      <c r="Q21" s="171"/>
    </row>
    <row r="22" spans="1:18" s="64" customFormat="1" ht="15.75">
      <c r="A22" s="62"/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</row>
    <row r="23" spans="1:18" s="64" customFormat="1" ht="15.75">
      <c r="A23" s="62"/>
      <c r="B23" s="256" t="s">
        <v>64</v>
      </c>
      <c r="C23" s="256"/>
      <c r="D23" s="256"/>
      <c r="E23" s="256"/>
      <c r="F23" s="256"/>
      <c r="G23" s="256"/>
      <c r="H23" s="256"/>
      <c r="I23" s="256"/>
      <c r="J23" s="256"/>
      <c r="K23" s="256"/>
      <c r="L23" s="256"/>
      <c r="M23" s="256"/>
      <c r="N23" s="256"/>
      <c r="O23" s="256"/>
      <c r="P23" s="256"/>
      <c r="Q23" s="256"/>
      <c r="R23" s="63"/>
    </row>
    <row r="24" spans="1:18" s="64" customFormat="1" ht="12.75" customHeight="1">
      <c r="A24" s="74"/>
      <c r="B24" s="170"/>
      <c r="C24" s="75"/>
      <c r="D24" s="73"/>
      <c r="E24" s="63"/>
      <c r="F24" s="63"/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</row>
    <row r="25" spans="1:18" s="64" customFormat="1" ht="15.75">
      <c r="A25" s="65"/>
      <c r="B25" s="256" t="s">
        <v>79</v>
      </c>
      <c r="C25" s="256"/>
      <c r="D25" s="256"/>
      <c r="E25" s="256"/>
      <c r="F25" s="256"/>
      <c r="G25" s="256"/>
      <c r="H25" s="256"/>
      <c r="I25" s="256"/>
      <c r="J25" s="256"/>
      <c r="K25" s="256"/>
      <c r="L25" s="256"/>
      <c r="M25" s="256"/>
      <c r="N25" s="256"/>
      <c r="O25" s="256"/>
      <c r="P25" s="256"/>
      <c r="Q25" s="256"/>
      <c r="R25" s="63"/>
    </row>
    <row r="26" spans="1:18" s="64" customFormat="1" ht="15.75">
      <c r="A26" s="65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</row>
    <row r="27" spans="1:44" s="5" customFormat="1" ht="14.25" customHeight="1">
      <c r="A27" s="254"/>
      <c r="B27" s="254"/>
      <c r="C27" s="254"/>
      <c r="D27" s="66"/>
      <c r="E27" s="66"/>
      <c r="F27" s="66"/>
      <c r="G27" s="66"/>
      <c r="H27" s="66"/>
      <c r="I27" s="66"/>
      <c r="J27" s="66"/>
      <c r="K27" s="66"/>
      <c r="L27" s="66"/>
      <c r="M27" s="66"/>
      <c r="N27" s="66"/>
      <c r="O27" s="66"/>
      <c r="P27" s="66"/>
      <c r="Q27" s="66"/>
      <c r="R27" s="66"/>
      <c r="S27" s="66"/>
      <c r="T27" s="66"/>
      <c r="U27" s="66"/>
      <c r="V27" s="66"/>
      <c r="W27" s="66"/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66"/>
      <c r="AR27" s="66"/>
    </row>
    <row r="28" spans="1:40" s="5" customFormat="1" ht="15.75">
      <c r="A28" s="67"/>
      <c r="B28" s="68"/>
      <c r="C28" s="68"/>
      <c r="D28" s="69"/>
      <c r="E28" s="70"/>
      <c r="F28" s="70"/>
      <c r="G28" s="70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68"/>
      <c r="AJ28" s="68"/>
      <c r="AK28" s="68"/>
      <c r="AL28" s="71"/>
      <c r="AM28" s="71"/>
      <c r="AN28" s="71"/>
    </row>
    <row r="29" ht="15.75">
      <c r="A29" s="66"/>
    </row>
  </sheetData>
  <sheetProtection/>
  <mergeCells count="18">
    <mergeCell ref="A2:Q2"/>
    <mergeCell ref="A3:Q3"/>
    <mergeCell ref="A4:Q4"/>
    <mergeCell ref="A6:Q6"/>
    <mergeCell ref="A7:Q7"/>
    <mergeCell ref="A8:A10"/>
    <mergeCell ref="B8:B10"/>
    <mergeCell ref="C8:C10"/>
    <mergeCell ref="D8:D10"/>
    <mergeCell ref="E8:P8"/>
    <mergeCell ref="B25:Q25"/>
    <mergeCell ref="A27:C27"/>
    <mergeCell ref="Q8:Q10"/>
    <mergeCell ref="E9:G9"/>
    <mergeCell ref="H9:J9"/>
    <mergeCell ref="K9:M9"/>
    <mergeCell ref="N9:P9"/>
    <mergeCell ref="B23:Q23"/>
  </mergeCells>
  <printOptions/>
  <pageMargins left="0.7" right="0.57" top="0.4" bottom="0.37" header="0.3" footer="0.3"/>
  <pageSetup fitToHeight="0" fitToWidth="1" horizontalDpi="600" verticalDpi="600" orientation="landscape" paperSize="9" scale="75" r:id="rId1"/>
  <rowBreaks count="1" manualBreakCount="1">
    <brk id="1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Мальцева</dc:creator>
  <cp:keywords/>
  <dc:description/>
  <cp:lastModifiedBy>Мальцева</cp:lastModifiedBy>
  <cp:lastPrinted>2022-07-29T09:46:13Z</cp:lastPrinted>
  <dcterms:created xsi:type="dcterms:W3CDTF">2021-10-15T07:29:28Z</dcterms:created>
  <dcterms:modified xsi:type="dcterms:W3CDTF">2022-10-14T11:53:57Z</dcterms:modified>
  <cp:category/>
  <cp:version/>
  <cp:contentType/>
  <cp:contentStatus/>
</cp:coreProperties>
</file>