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tt\общие документы\1.Бюджет\МП Управление муниципальными финансами в городском поселении Новоаганск\Отчеты по программе\Отчет за 2022 год\"/>
    </mc:Choice>
  </mc:AlternateContent>
  <bookViews>
    <workbookView xWindow="0" yWindow="0" windowWidth="23040" windowHeight="9216"/>
  </bookViews>
  <sheets>
    <sheet name="Финансирование " sheetId="1" r:id="rId1"/>
    <sheet name="Показатели" sheetId="2" r:id="rId2"/>
  </sheets>
  <definedNames>
    <definedName name="_xlnm._FilterDatabase" localSheetId="0" hidden="1">'Финансирование '!$C$1:$C$109</definedName>
    <definedName name="BossProviderVariable?_82e37b92_8454_493a_a09e_e1f9ab66b426" hidden="1">"25_01_2006"</definedName>
    <definedName name="_xlnm.Print_Titles" localSheetId="0">'Финансирование '!$12:$15</definedName>
    <definedName name="_xlnm.Print_Area" localSheetId="0">'Финансирование '!$A$1:$N$84</definedName>
  </definedNames>
  <calcPr calcId="162913"/>
</workbook>
</file>

<file path=xl/calcChain.xml><?xml version="1.0" encoding="utf-8"?>
<calcChain xmlns="http://schemas.openxmlformats.org/spreadsheetml/2006/main">
  <c r="J13" i="2" l="1"/>
  <c r="I13" i="2"/>
  <c r="H13" i="2"/>
  <c r="H12" i="2"/>
  <c r="I12" i="2"/>
  <c r="J12" i="2" s="1"/>
  <c r="G12" i="2"/>
  <c r="G13" i="2" l="1"/>
  <c r="E13" i="2"/>
  <c r="E12" i="2"/>
  <c r="F13" i="2" l="1"/>
  <c r="F12" i="2"/>
  <c r="E69" i="1"/>
  <c r="G69" i="1"/>
  <c r="I69" i="1"/>
  <c r="K69" i="1"/>
  <c r="M69" i="1"/>
  <c r="E70" i="1"/>
  <c r="G70" i="1"/>
  <c r="I70" i="1"/>
  <c r="K70" i="1"/>
  <c r="M70" i="1"/>
  <c r="E71" i="1"/>
  <c r="G71" i="1"/>
  <c r="I71" i="1"/>
  <c r="K71" i="1"/>
  <c r="M71" i="1"/>
  <c r="E73" i="1"/>
  <c r="G73" i="1"/>
  <c r="I73" i="1"/>
  <c r="K73" i="1"/>
  <c r="M73" i="1"/>
  <c r="G58" i="1"/>
  <c r="G54" i="1" s="1"/>
  <c r="D64" i="1"/>
  <c r="D61" i="1"/>
  <c r="H51" i="1"/>
  <c r="H47" i="1" s="1"/>
  <c r="J51" i="1"/>
  <c r="J47" i="1" s="1"/>
  <c r="L51" i="1"/>
  <c r="L47" i="1" s="1"/>
  <c r="F51" i="1"/>
  <c r="F47" i="1" s="1"/>
  <c r="K45" i="1"/>
  <c r="K51" i="1" s="1"/>
  <c r="K47" i="1" s="1"/>
  <c r="I45" i="1"/>
  <c r="I41" i="1" s="1"/>
  <c r="H61" i="1"/>
  <c r="I61" i="1"/>
  <c r="J61" i="1"/>
  <c r="K61" i="1"/>
  <c r="L61" i="1"/>
  <c r="M61" i="1"/>
  <c r="H62" i="1"/>
  <c r="I62" i="1"/>
  <c r="J62" i="1"/>
  <c r="K62" i="1"/>
  <c r="L62" i="1"/>
  <c r="M62" i="1"/>
  <c r="H63" i="1"/>
  <c r="I63" i="1"/>
  <c r="J63" i="1"/>
  <c r="K63" i="1"/>
  <c r="L63" i="1"/>
  <c r="M63" i="1"/>
  <c r="H64" i="1"/>
  <c r="J64" i="1"/>
  <c r="L64" i="1"/>
  <c r="H65" i="1"/>
  <c r="I65" i="1"/>
  <c r="J65" i="1"/>
  <c r="K65" i="1"/>
  <c r="L65" i="1"/>
  <c r="M65" i="1"/>
  <c r="G61" i="1"/>
  <c r="E61" i="1"/>
  <c r="F61" i="1"/>
  <c r="E62" i="1"/>
  <c r="F62" i="1"/>
  <c r="G62" i="1"/>
  <c r="E63" i="1"/>
  <c r="F63" i="1"/>
  <c r="G63" i="1"/>
  <c r="E64" i="1"/>
  <c r="F64" i="1"/>
  <c r="E65" i="1"/>
  <c r="F65" i="1"/>
  <c r="G65" i="1"/>
  <c r="M58" i="1"/>
  <c r="M54" i="1" s="1"/>
  <c r="K58" i="1"/>
  <c r="K64" i="1" s="1"/>
  <c r="I58" i="1"/>
  <c r="I64" i="1" s="1"/>
  <c r="I54" i="1"/>
  <c r="H54" i="1"/>
  <c r="J54" i="1"/>
  <c r="L54" i="1"/>
  <c r="G45" i="1"/>
  <c r="G41" i="1" s="1"/>
  <c r="D51" i="1"/>
  <c r="F54" i="1"/>
  <c r="E54" i="1"/>
  <c r="D54" i="1"/>
  <c r="D41" i="1"/>
  <c r="F41" i="1"/>
  <c r="F28" i="1"/>
  <c r="F22" i="1"/>
  <c r="E41" i="1"/>
  <c r="E28" i="1"/>
  <c r="D28" i="1"/>
  <c r="E16" i="1"/>
  <c r="E20" i="1"/>
  <c r="E72" i="1" s="1"/>
  <c r="D22" i="1"/>
  <c r="D18" i="1"/>
  <c r="D70" i="1" s="1"/>
  <c r="D19" i="1"/>
  <c r="D71" i="1" s="1"/>
  <c r="D20" i="1"/>
  <c r="D72" i="1" s="1"/>
  <c r="D21" i="1"/>
  <c r="D73" i="1" s="1"/>
  <c r="D17" i="1"/>
  <c r="D69" i="1" s="1"/>
  <c r="F60" i="1" l="1"/>
  <c r="G64" i="1"/>
  <c r="G60" i="1"/>
  <c r="K41" i="1"/>
  <c r="E68" i="1"/>
  <c r="K54" i="1"/>
  <c r="J60" i="1"/>
  <c r="D68" i="1"/>
  <c r="M64" i="1"/>
  <c r="M60" i="1" s="1"/>
  <c r="L60" i="1"/>
  <c r="H60" i="1"/>
  <c r="I51" i="1"/>
  <c r="I47" i="1" s="1"/>
  <c r="G51" i="1"/>
  <c r="G47" i="1" s="1"/>
  <c r="E60" i="1"/>
  <c r="K60" i="1"/>
  <c r="I60" i="1"/>
  <c r="D16" i="1"/>
  <c r="D62" i="1" l="1"/>
  <c r="D63" i="1"/>
  <c r="D65" i="1"/>
  <c r="E47" i="1"/>
  <c r="M45" i="1"/>
  <c r="L41" i="1"/>
  <c r="J41" i="1"/>
  <c r="H41" i="1"/>
  <c r="L35" i="1"/>
  <c r="J35" i="1"/>
  <c r="H35" i="1"/>
  <c r="F35" i="1"/>
  <c r="D35" i="1"/>
  <c r="K32" i="1"/>
  <c r="K28" i="1" s="1"/>
  <c r="M32" i="1"/>
  <c r="M28" i="1" s="1"/>
  <c r="I32" i="1"/>
  <c r="I28" i="1" s="1"/>
  <c r="G32" i="1"/>
  <c r="G28" i="1" s="1"/>
  <c r="L28" i="1"/>
  <c r="J28" i="1"/>
  <c r="H28" i="1"/>
  <c r="L22" i="1"/>
  <c r="J22" i="1"/>
  <c r="H22" i="1"/>
  <c r="L21" i="1"/>
  <c r="L73" i="1" s="1"/>
  <c r="L20" i="1"/>
  <c r="L19" i="1"/>
  <c r="L71" i="1" s="1"/>
  <c r="L18" i="1"/>
  <c r="L70" i="1" s="1"/>
  <c r="L17" i="1"/>
  <c r="L69" i="1" s="1"/>
  <c r="J21" i="1"/>
  <c r="J73" i="1" s="1"/>
  <c r="J20" i="1"/>
  <c r="J19" i="1"/>
  <c r="J71" i="1" s="1"/>
  <c r="J18" i="1"/>
  <c r="J70" i="1" s="1"/>
  <c r="J17" i="1"/>
  <c r="J69" i="1" s="1"/>
  <c r="H21" i="1"/>
  <c r="H73" i="1" s="1"/>
  <c r="H20" i="1"/>
  <c r="H19" i="1"/>
  <c r="H71" i="1" s="1"/>
  <c r="H18" i="1"/>
  <c r="H70" i="1" s="1"/>
  <c r="H17" i="1"/>
  <c r="H69" i="1" s="1"/>
  <c r="F21" i="1"/>
  <c r="F73" i="1" s="1"/>
  <c r="F20" i="1"/>
  <c r="F19" i="1"/>
  <c r="F71" i="1" s="1"/>
  <c r="F18" i="1"/>
  <c r="F70" i="1" s="1"/>
  <c r="F17" i="1"/>
  <c r="F69" i="1" l="1"/>
  <c r="F16" i="1"/>
  <c r="G16" i="1" s="1"/>
  <c r="F68" i="1"/>
  <c r="J72" i="1"/>
  <c r="K20" i="1"/>
  <c r="K72" i="1" s="1"/>
  <c r="K68" i="1" s="1"/>
  <c r="F72" i="1"/>
  <c r="G20" i="1"/>
  <c r="G72" i="1" s="1"/>
  <c r="G68" i="1" s="1"/>
  <c r="J68" i="1"/>
  <c r="I20" i="1"/>
  <c r="I72" i="1" s="1"/>
  <c r="I68" i="1" s="1"/>
  <c r="H72" i="1"/>
  <c r="H68" i="1" s="1"/>
  <c r="M20" i="1"/>
  <c r="M72" i="1" s="1"/>
  <c r="M68" i="1" s="1"/>
  <c r="L72" i="1"/>
  <c r="L68" i="1" s="1"/>
  <c r="M41" i="1"/>
  <c r="M51" i="1"/>
  <c r="M47" i="1" s="1"/>
  <c r="D60" i="1"/>
  <c r="D47" i="1"/>
  <c r="J16" i="1"/>
  <c r="K16" i="1" s="1"/>
  <c r="L16" i="1"/>
  <c r="M16" i="1" s="1"/>
  <c r="H16" i="1"/>
  <c r="I16" i="1" s="1"/>
</calcChain>
</file>

<file path=xl/comments1.xml><?xml version="1.0" encoding="utf-8"?>
<comments xmlns="http://schemas.openxmlformats.org/spreadsheetml/2006/main">
  <authors>
    <author>Ольга</author>
  </authors>
  <commentList>
    <comment ref="E1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Сумма планов на 1 квартал/сумму на год*100
планы по налогам бюджет exel разбивка налогов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сумма за 1 квартал(факт)/сумма на год (план) *100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Процент от базового показателя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<sst xmlns="http://schemas.openxmlformats.org/spreadsheetml/2006/main" count="149" uniqueCount="72">
  <si>
    <t>тыс. рублей</t>
  </si>
  <si>
    <t>№ п/п</t>
  </si>
  <si>
    <t>Наименование структурного элемента муниципальной программы</t>
  </si>
  <si>
    <t>Источники финансирования</t>
  </si>
  <si>
    <t>Всего</t>
  </si>
  <si>
    <t>Результат реализации. Причины отклонения  фактического исполнения от запланированного</t>
  </si>
  <si>
    <t>%</t>
  </si>
  <si>
    <t>план</t>
  </si>
  <si>
    <t>факт</t>
  </si>
  <si>
    <t>Всего по муниципальной программе:</t>
  </si>
  <si>
    <t>Всего: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</si>
  <si>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</si>
  <si>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</si>
  <si>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</si>
  <si>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</si>
  <si>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проектная часть</t>
  </si>
  <si>
    <t>всего:</t>
  </si>
  <si>
    <t>процессная часть</t>
  </si>
  <si>
    <t>Итого по подпрограмме 1</t>
  </si>
  <si>
    <t>2.1.</t>
  </si>
  <si>
    <t>Итого по подпрограмме 2</t>
  </si>
  <si>
    <t>и т.д.</t>
  </si>
  <si>
    <t>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</si>
  <si>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>Согласовано:</t>
  </si>
  <si>
    <t xml:space="preserve">Отчёт о ходе  реализации  муниципальной программы
</t>
  </si>
  <si>
    <t>бюджет Нижневартовского района</t>
  </si>
  <si>
    <t>(отчётный период)</t>
  </si>
  <si>
    <t>Реквизиты нормативного правового акта, которым  утверждена программа:</t>
  </si>
  <si>
    <t>в  том числе</t>
  </si>
  <si>
    <t>Наименование целевых показателей</t>
  </si>
  <si>
    <t>Примечание (причины не достижения/перевыполнения показателя)</t>
  </si>
  <si>
    <t>Отчёт о достижении целевых показателей муниципальной программы</t>
  </si>
  <si>
    <t>"Управление в сфере муниципальных финансов в городском поселении Новоаганск"</t>
  </si>
  <si>
    <t>на 01.04.2022 г.</t>
  </si>
  <si>
    <t>на 01.07.2022 г.</t>
  </si>
  <si>
    <t>на 01.10.2022 г.</t>
  </si>
  <si>
    <t>на 31.12.2022 г.</t>
  </si>
  <si>
    <t xml:space="preserve">Повышение уровня открытости бюджетных данных </t>
  </si>
  <si>
    <t xml:space="preserve">Формирование Резервного фонда администрации городского поселения </t>
  </si>
  <si>
    <t>1.1</t>
  </si>
  <si>
    <t>1.2</t>
  </si>
  <si>
    <t xml:space="preserve">Полное финансовое обеспечение расходных обязательств по делегированным полномочия Нижневартовскому району  </t>
  </si>
  <si>
    <t>Подпрограмма 2.  Управление муниципальными финансами в городском поселении Новоаганск</t>
  </si>
  <si>
    <t>Подпрограмма 1.  Создание условий для эффективного управления муниципальными финансами, повышение устойчивости бюджета поселения.</t>
  </si>
  <si>
    <t>план                          на 2022 год</t>
  </si>
  <si>
    <t>Финансирование проведено по факту выполненных работ (услуг)</t>
  </si>
  <si>
    <t>По факту исполнения, средства не востребованы.</t>
  </si>
  <si>
    <t>За счет финансирования основной деятельности ответственного исполнителя муниципальной программы</t>
  </si>
  <si>
    <r>
      <rPr>
        <b/>
        <sz val="12"/>
        <rFont val="Times New Roman"/>
        <family val="1"/>
        <charset val="204"/>
      </rPr>
      <t xml:space="preserve">Ответственный исполнитель     </t>
    </r>
    <r>
      <rPr>
        <sz val="12"/>
        <rFont val="Times New Roman"/>
        <family val="1"/>
        <charset val="204"/>
      </rPr>
      <t xml:space="preserve">          Отдел финансов администрации городского поселения
</t>
    </r>
  </si>
  <si>
    <t xml:space="preserve">Руководитель программы: </t>
  </si>
  <si>
    <t>________________ Черных Т.Т.</t>
  </si>
  <si>
    <t>Должностное лицо  ответственное за составление формы:</t>
  </si>
  <si>
    <t>________________ Карякина О.В.</t>
  </si>
  <si>
    <t>Телефон: 8 (34668) 51-037</t>
  </si>
  <si>
    <t>начальник отдела финансов</t>
  </si>
  <si>
    <t>начальник отдела экономики</t>
  </si>
  <si>
    <t>экономист отдела финансов</t>
  </si>
  <si>
    <t>________________ Мальцева Л.Г.</t>
  </si>
  <si>
    <r>
      <t xml:space="preserve">Ответственный исполнитель:  </t>
    </r>
    <r>
      <rPr>
        <u/>
        <sz val="12"/>
        <color theme="1"/>
        <rFont val="Times New Roman"/>
        <family val="1"/>
        <charset val="204"/>
      </rPr>
      <t>Карякина О.В.</t>
    </r>
  </si>
  <si>
    <t>на 01.04.2022</t>
  </si>
  <si>
    <t>на 01.07.2022</t>
  </si>
  <si>
    <t>на 01.10.2022</t>
  </si>
  <si>
    <t xml:space="preserve">за 2022 год </t>
  </si>
  <si>
    <t>Исполнение первоначальных плановых назначений по налоговым и неналоговым доходам на уровне не менее 100%, (%)</t>
  </si>
  <si>
    <t>Полнота исполнения расходных обязательств городского поселения за отчетный финансовый год в размере не менее 93% от уточненных бюджетных ассигнований, (%)</t>
  </si>
  <si>
    <t>≥95%</t>
  </si>
  <si>
    <t>≥ 94%</t>
  </si>
  <si>
    <t>в том числе</t>
  </si>
  <si>
    <r>
      <t xml:space="preserve">Базовый показатель на начало реализации муниципальной программы         </t>
    </r>
    <r>
      <rPr>
        <b/>
        <sz val="14"/>
        <rFont val="Times New Roman"/>
        <family val="1"/>
        <charset val="204"/>
      </rPr>
      <t xml:space="preserve">  %</t>
    </r>
  </si>
  <si>
    <r>
      <t xml:space="preserve">Значение показателя на 2022 год (план)           </t>
    </r>
    <r>
      <rPr>
        <b/>
        <sz val="14"/>
        <rFont val="Times New Roman"/>
        <family val="1"/>
        <charset val="204"/>
      </rPr>
      <t xml:space="preserve"> %</t>
    </r>
  </si>
  <si>
    <t>на «01» июля 2022 года</t>
  </si>
  <si>
    <t xml:space="preserve">Постановление администрации городского поселения Новоаганск от 08.11.2021 № 395 «Об утверждении муниципальной программы «Управление в сфере муниципальных финансов в городском поселении Новоаганск» (в редакции от 23.11.2021 № 416, от 25.03.2022 № 72, от 04.08.2022 № 199)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</si>
</sst>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_-* #,##0.00_р_._-;\-* #,##0.00_р_._-;_-* &quot;-&quot;??_р_._-;_-@_-"/>
    <numFmt numFmtId="166" formatCode="#,##0_ ;\-#,##0\ "/>
    <numFmt numFmtId="167" formatCode="#,##0.0"/>
    <numFmt numFmtId="168" formatCode="#,##0.0_ ;\-#,##0.0\ 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1" fillId="0" borderId="0"/>
    <xf numFmtId="165" fontId="1" fillId="0" borderId="0" applyFont="0" applyFill="0" applyBorder="0" applyAlignment="0" applyProtection="0"/>
  </cellStyleXfs>
  <cellXfs count="138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7" fillId="0" borderId="2" xfId="0" applyFont="1" applyBorder="1" applyAlignment="1">
      <alignment vertical="top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wrapText="1"/>
    </xf>
    <xf numFmtId="0" fontId="4" fillId="0" borderId="0" xfId="0" applyFont="1"/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left"/>
    </xf>
    <xf numFmtId="3" fontId="2" fillId="0" borderId="0" xfId="0" applyNumberFormat="1" applyFont="1" applyFill="1" applyAlignment="1" applyProtection="1">
      <alignment vertical="center"/>
    </xf>
    <xf numFmtId="3" fontId="6" fillId="0" borderId="2" xfId="1" applyNumberFormat="1" applyFont="1" applyFill="1" applyBorder="1" applyAlignment="1" applyProtection="1">
      <alignment horizontal="center" vertical="center" wrapText="1"/>
    </xf>
    <xf numFmtId="3" fontId="4" fillId="0" borderId="2" xfId="1" applyNumberFormat="1" applyFont="1" applyFill="1" applyBorder="1" applyAlignment="1" applyProtection="1">
      <alignment horizontal="center" vertical="center" wrapText="1"/>
    </xf>
    <xf numFmtId="167" fontId="4" fillId="0" borderId="2" xfId="1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Alignment="1" applyProtection="1">
      <alignment horizontal="center" vertical="center"/>
    </xf>
    <xf numFmtId="167" fontId="6" fillId="0" borderId="2" xfId="0" applyNumberFormat="1" applyFont="1" applyFill="1" applyBorder="1" applyAlignment="1" applyProtection="1">
      <alignment horizontal="left" vertical="center" wrapText="1"/>
    </xf>
    <xf numFmtId="167" fontId="6" fillId="0" borderId="2" xfId="1" applyNumberFormat="1" applyFont="1" applyFill="1" applyBorder="1" applyAlignment="1" applyProtection="1">
      <alignment horizontal="center" vertical="center" wrapText="1"/>
    </xf>
    <xf numFmtId="167" fontId="7" fillId="0" borderId="2" xfId="0" applyNumberFormat="1" applyFont="1" applyBorder="1" applyAlignment="1">
      <alignment vertical="center" wrapText="1"/>
    </xf>
    <xf numFmtId="167" fontId="4" fillId="0" borderId="2" xfId="0" applyNumberFormat="1" applyFont="1" applyFill="1" applyBorder="1" applyAlignment="1" applyProtection="1">
      <alignment horizontal="center" vertical="center"/>
    </xf>
    <xf numFmtId="167" fontId="7" fillId="0" borderId="2" xfId="0" applyNumberFormat="1" applyFont="1" applyFill="1" applyBorder="1" applyAlignment="1">
      <alignment vertical="center" wrapText="1"/>
    </xf>
    <xf numFmtId="167" fontId="4" fillId="0" borderId="2" xfId="1" applyNumberFormat="1" applyFont="1" applyFill="1" applyBorder="1" applyAlignment="1" applyProtection="1">
      <alignment horizontal="right" vertical="center" wrapText="1"/>
    </xf>
    <xf numFmtId="167" fontId="6" fillId="0" borderId="2" xfId="0" applyNumberFormat="1" applyFont="1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horizontal="center" vertical="center"/>
    </xf>
    <xf numFmtId="167" fontId="4" fillId="0" borderId="2" xfId="1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vertical="center"/>
    </xf>
    <xf numFmtId="168" fontId="6" fillId="0" borderId="2" xfId="1" applyNumberFormat="1" applyFont="1" applyFill="1" applyBorder="1" applyAlignment="1" applyProtection="1">
      <alignment horizontal="center" vertical="center" wrapText="1"/>
    </xf>
    <xf numFmtId="168" fontId="4" fillId="0" borderId="2" xfId="1" applyNumberFormat="1" applyFont="1" applyFill="1" applyBorder="1" applyAlignment="1" applyProtection="1">
      <alignment horizontal="center" vertical="center" wrapText="1"/>
    </xf>
    <xf numFmtId="166" fontId="6" fillId="0" borderId="2" xfId="1" applyNumberFormat="1" applyFont="1" applyFill="1" applyBorder="1" applyAlignment="1" applyProtection="1">
      <alignment horizontal="center" vertical="center" wrapText="1"/>
    </xf>
    <xf numFmtId="166" fontId="4" fillId="0" borderId="2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3" fontId="6" fillId="0" borderId="0" xfId="0" applyNumberFormat="1" applyFont="1" applyFill="1" applyBorder="1" applyAlignment="1" applyProtection="1">
      <alignment horizontal="center" vertical="center"/>
    </xf>
    <xf numFmtId="3" fontId="6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vertical="top"/>
    </xf>
    <xf numFmtId="0" fontId="11" fillId="0" borderId="0" xfId="0" applyFont="1" applyFill="1" applyBorder="1" applyAlignment="1" applyProtection="1">
      <alignment horizontal="center" vertical="top"/>
    </xf>
    <xf numFmtId="0" fontId="7" fillId="0" borderId="0" xfId="0" applyFont="1" applyAlignment="1">
      <alignment vertical="center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vertical="top"/>
    </xf>
    <xf numFmtId="0" fontId="4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3" fontId="4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justify" vertical="top"/>
    </xf>
    <xf numFmtId="164" fontId="4" fillId="0" borderId="0" xfId="0" applyNumberFormat="1" applyFont="1" applyFill="1" applyBorder="1" applyAlignment="1" applyProtection="1">
      <alignment horizontal="justify" vertical="top" wrapText="1"/>
    </xf>
    <xf numFmtId="0" fontId="7" fillId="0" borderId="0" xfId="0" applyFont="1" applyFill="1" applyBorder="1" applyAlignment="1" applyProtection="1">
      <alignment horizontal="justify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Border="1" applyAlignment="1" applyProtection="1">
      <alignment horizontal="justify" vertical="top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/>
    <xf numFmtId="0" fontId="4" fillId="0" borderId="0" xfId="0" applyFont="1" applyFill="1"/>
    <xf numFmtId="0" fontId="4" fillId="0" borderId="0" xfId="0" applyFont="1" applyAlignment="1">
      <alignment vertical="top" wrapText="1"/>
    </xf>
    <xf numFmtId="0" fontId="14" fillId="0" borderId="0" xfId="0" applyFont="1" applyBorder="1" applyAlignment="1"/>
    <xf numFmtId="0" fontId="4" fillId="0" borderId="0" xfId="0" applyFont="1" applyBorder="1" applyAlignment="1">
      <alignment wrapText="1"/>
    </xf>
    <xf numFmtId="0" fontId="4" fillId="0" borderId="0" xfId="0" applyFont="1" applyAlignment="1"/>
    <xf numFmtId="0" fontId="4" fillId="0" borderId="0" xfId="0" applyFont="1" applyFill="1" applyBorder="1" applyAlignment="1" applyProtection="1">
      <alignment vertical="center" wrapText="1"/>
    </xf>
    <xf numFmtId="164" fontId="4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Fill="1" applyBorder="1" applyAlignment="1" applyProtection="1">
      <alignment horizontal="justify" vertical="top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top" wrapText="1"/>
    </xf>
    <xf numFmtId="164" fontId="2" fillId="0" borderId="0" xfId="0" applyNumberFormat="1" applyFont="1" applyFill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/>
    </xf>
    <xf numFmtId="0" fontId="15" fillId="0" borderId="0" xfId="0" applyFont="1" applyBorder="1" applyAlignment="1">
      <alignment vertical="top" wrapText="1"/>
    </xf>
    <xf numFmtId="0" fontId="15" fillId="0" borderId="0" xfId="0" applyFont="1" applyAlignment="1">
      <alignment horizontal="justify" vertical="center"/>
    </xf>
    <xf numFmtId="0" fontId="15" fillId="0" borderId="0" xfId="0" applyFont="1" applyAlignment="1">
      <alignment vertical="top" wrapText="1"/>
    </xf>
    <xf numFmtId="0" fontId="15" fillId="0" borderId="0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166" fontId="2" fillId="0" borderId="2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Border="1" applyAlignment="1"/>
    <xf numFmtId="0" fontId="2" fillId="0" borderId="0" xfId="0" applyFont="1" applyFill="1"/>
    <xf numFmtId="0" fontId="2" fillId="0" borderId="0" xfId="0" applyFont="1" applyBorder="1" applyAlignment="1">
      <alignment wrapText="1"/>
    </xf>
    <xf numFmtId="0" fontId="2" fillId="0" borderId="0" xfId="0" applyFont="1" applyAlignment="1"/>
    <xf numFmtId="3" fontId="2" fillId="0" borderId="2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3" fontId="6" fillId="0" borderId="2" xfId="0" applyNumberFormat="1" applyFont="1" applyFill="1" applyBorder="1" applyAlignment="1" applyProtection="1">
      <alignment horizontal="center" vertical="center" wrapText="1"/>
    </xf>
    <xf numFmtId="1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164" fontId="16" fillId="0" borderId="0" xfId="0" applyNumberFormat="1" applyFont="1" applyFill="1" applyBorder="1" applyAlignment="1" applyProtection="1">
      <alignment horizontal="justify" vertical="top" wrapText="1"/>
    </xf>
    <xf numFmtId="0" fontId="17" fillId="0" borderId="0" xfId="0" applyFont="1" applyAlignment="1">
      <alignment horizontal="justify" vertical="top" wrapText="1"/>
    </xf>
    <xf numFmtId="164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center" vertical="top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7" fontId="4" fillId="0" borderId="2" xfId="0" applyNumberFormat="1" applyFont="1" applyFill="1" applyBorder="1" applyAlignment="1" applyProtection="1">
      <alignment horizontal="center" vertical="center" wrapText="1"/>
    </xf>
    <xf numFmtId="167" fontId="6" fillId="0" borderId="2" xfId="0" applyNumberFormat="1" applyFont="1" applyFill="1" applyBorder="1" applyAlignment="1" applyProtection="1">
      <alignment horizontal="left" vertical="center" wrapText="1"/>
    </xf>
    <xf numFmtId="167" fontId="4" fillId="0" borderId="2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left" vertical="top" wrapText="1"/>
    </xf>
    <xf numFmtId="0" fontId="5" fillId="0" borderId="2" xfId="0" applyFont="1" applyBorder="1" applyAlignment="1">
      <alignment horizontal="left" vertical="top"/>
    </xf>
    <xf numFmtId="164" fontId="6" fillId="0" borderId="2" xfId="0" applyNumberFormat="1" applyFont="1" applyFill="1" applyBorder="1" applyAlignment="1" applyProtection="1">
      <alignment horizontal="left" vertical="center"/>
    </xf>
    <xf numFmtId="167" fontId="4" fillId="0" borderId="2" xfId="0" applyNumberFormat="1" applyFont="1" applyFill="1" applyBorder="1" applyAlignment="1" applyProtection="1">
      <alignment vertical="center" wrapText="1"/>
    </xf>
    <xf numFmtId="167" fontId="6" fillId="0" borderId="2" xfId="0" applyNumberFormat="1" applyFont="1" applyFill="1" applyBorder="1" applyAlignment="1" applyProtection="1">
      <alignment horizontal="center" vertical="center"/>
    </xf>
    <xf numFmtId="167" fontId="4" fillId="0" borderId="2" xfId="0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center" vertical="top" wrapText="1"/>
    </xf>
    <xf numFmtId="0" fontId="6" fillId="0" borderId="2" xfId="0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3" fontId="6" fillId="0" borderId="2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7">
    <cellStyle name="Обычный" xfId="0" builtinId="0"/>
    <cellStyle name="Обычный 13" xfId="2"/>
    <cellStyle name="Обычный 2" xfId="3"/>
    <cellStyle name="Обычный 2 2" xfId="4"/>
    <cellStyle name="Обычный 9" xfId="5"/>
    <cellStyle name="Финансовый" xfId="1" builtinId="3"/>
    <cellStyle name="Финансовый 1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G109"/>
  <sheetViews>
    <sheetView tabSelected="1" zoomScale="80" zoomScaleNormal="80" zoomScaleSheetLayoutView="80" workbookViewId="0">
      <selection activeCell="Q10" sqref="Q10"/>
    </sheetView>
  </sheetViews>
  <sheetFormatPr defaultColWidth="9.109375" defaultRowHeight="15.6" x14ac:dyDescent="0.3"/>
  <cols>
    <col min="1" max="1" width="6.21875" style="8" customWidth="1"/>
    <col min="2" max="2" width="29.44140625" style="8" customWidth="1"/>
    <col min="3" max="3" width="24.33203125" style="9" customWidth="1"/>
    <col min="4" max="4" width="18.6640625" style="52" customWidth="1"/>
    <col min="5" max="5" width="8.109375" style="53" customWidth="1"/>
    <col min="6" max="6" width="13" style="8" customWidth="1"/>
    <col min="7" max="7" width="11.77734375" style="54" customWidth="1"/>
    <col min="8" max="8" width="12.21875" style="8" customWidth="1"/>
    <col min="9" max="9" width="12" style="8" customWidth="1"/>
    <col min="10" max="10" width="12.5546875" style="8" customWidth="1"/>
    <col min="11" max="11" width="10.21875" style="8" customWidth="1"/>
    <col min="12" max="12" width="12.109375" style="8" customWidth="1"/>
    <col min="13" max="13" width="12.21875" style="8" customWidth="1"/>
    <col min="14" max="14" width="26.109375" style="1" customWidth="1"/>
    <col min="15" max="16384" width="9.109375" style="1"/>
  </cols>
  <sheetData>
    <row r="1" spans="1:14" s="26" customFormat="1" ht="24" customHeight="1" x14ac:dyDescent="0.3">
      <c r="A1" s="119" t="s">
        <v>24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s="73" customFormat="1" ht="23.4" customHeight="1" x14ac:dyDescent="0.3">
      <c r="A2" s="124" t="s">
        <v>32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s="31" customFormat="1" ht="17.25" customHeight="1" x14ac:dyDescent="0.3">
      <c r="D3" s="32"/>
      <c r="E3" s="33"/>
      <c r="F3" s="5"/>
      <c r="G3" s="34"/>
    </row>
    <row r="4" spans="1:14" s="31" customFormat="1" ht="19.5" customHeight="1" x14ac:dyDescent="0.3">
      <c r="A4" s="125" t="s">
        <v>70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14" s="31" customFormat="1" ht="13.5" customHeight="1" x14ac:dyDescent="0.3">
      <c r="A5" s="125" t="s">
        <v>26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</row>
    <row r="6" spans="1:14" s="31" customFormat="1" ht="13.5" customHeight="1" x14ac:dyDescent="0.3">
      <c r="A6" s="35"/>
      <c r="B6" s="36"/>
      <c r="C6" s="36"/>
      <c r="D6" s="37"/>
      <c r="E6" s="38"/>
      <c r="F6" s="5"/>
      <c r="G6" s="39"/>
      <c r="H6" s="36"/>
      <c r="I6" s="36"/>
      <c r="J6" s="36"/>
      <c r="K6" s="36"/>
      <c r="L6" s="36"/>
      <c r="M6" s="36"/>
      <c r="N6" s="40"/>
    </row>
    <row r="7" spans="1:14" s="31" customFormat="1" ht="18" customHeight="1" x14ac:dyDescent="0.3">
      <c r="A7" s="41" t="s">
        <v>27</v>
      </c>
      <c r="B7" s="36"/>
      <c r="C7" s="36"/>
      <c r="D7" s="37"/>
      <c r="E7" s="38"/>
      <c r="F7" s="5"/>
      <c r="G7" s="39"/>
      <c r="H7" s="36"/>
      <c r="I7" s="36"/>
      <c r="J7" s="36"/>
      <c r="K7" s="36"/>
      <c r="L7" s="36"/>
      <c r="M7" s="36"/>
      <c r="N7" s="40"/>
    </row>
    <row r="8" spans="1:14" s="31" customFormat="1" ht="31.2" customHeight="1" x14ac:dyDescent="0.3">
      <c r="A8" s="126" t="s">
        <v>71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</row>
    <row r="9" spans="1:14" s="31" customFormat="1" ht="13.5" customHeight="1" x14ac:dyDescent="0.3">
      <c r="A9" s="41"/>
      <c r="B9" s="42"/>
      <c r="C9" s="42"/>
      <c r="D9" s="43"/>
      <c r="E9" s="44"/>
      <c r="F9" s="45"/>
      <c r="G9" s="46"/>
      <c r="H9" s="42"/>
      <c r="I9" s="42"/>
      <c r="J9" s="42"/>
      <c r="K9" s="42"/>
      <c r="L9" s="42"/>
      <c r="M9" s="42"/>
      <c r="N9" s="40"/>
    </row>
    <row r="10" spans="1:14" x14ac:dyDescent="0.3">
      <c r="A10" s="41" t="s">
        <v>58</v>
      </c>
      <c r="B10" s="47"/>
      <c r="C10" s="47"/>
      <c r="D10" s="48"/>
      <c r="E10" s="49"/>
      <c r="F10" s="47"/>
      <c r="G10" s="50"/>
      <c r="H10" s="47"/>
      <c r="I10" s="47"/>
      <c r="J10" s="47"/>
      <c r="K10" s="47"/>
      <c r="L10" s="47"/>
      <c r="M10" s="47"/>
    </row>
    <row r="11" spans="1:14" x14ac:dyDescent="0.3">
      <c r="A11" s="41"/>
      <c r="B11" s="47"/>
      <c r="C11" s="47"/>
      <c r="D11" s="48"/>
      <c r="E11" s="49"/>
      <c r="F11" s="47"/>
      <c r="G11" s="50"/>
      <c r="H11" s="47"/>
      <c r="I11" s="47"/>
      <c r="J11" s="47"/>
      <c r="K11" s="47"/>
      <c r="L11" s="47"/>
      <c r="M11" s="47"/>
      <c r="N11" s="51" t="s">
        <v>0</v>
      </c>
    </row>
    <row r="12" spans="1:14" s="31" customFormat="1" ht="19.8" customHeight="1" x14ac:dyDescent="0.3">
      <c r="A12" s="121" t="s">
        <v>1</v>
      </c>
      <c r="B12" s="121" t="s">
        <v>2</v>
      </c>
      <c r="C12" s="121" t="s">
        <v>3</v>
      </c>
      <c r="D12" s="121" t="s">
        <v>4</v>
      </c>
      <c r="E12" s="121"/>
      <c r="F12" s="123" t="s">
        <v>28</v>
      </c>
      <c r="G12" s="123"/>
      <c r="H12" s="123"/>
      <c r="I12" s="123"/>
      <c r="J12" s="123"/>
      <c r="K12" s="123"/>
      <c r="L12" s="123"/>
      <c r="M12" s="123"/>
      <c r="N12" s="120" t="s">
        <v>5</v>
      </c>
    </row>
    <row r="13" spans="1:14" s="31" customFormat="1" ht="28.5" customHeight="1" x14ac:dyDescent="0.3">
      <c r="A13" s="121"/>
      <c r="B13" s="121"/>
      <c r="C13" s="121"/>
      <c r="D13" s="121" t="s">
        <v>44</v>
      </c>
      <c r="E13" s="122" t="s">
        <v>6</v>
      </c>
      <c r="F13" s="121" t="s">
        <v>33</v>
      </c>
      <c r="G13" s="121"/>
      <c r="H13" s="121" t="s">
        <v>34</v>
      </c>
      <c r="I13" s="121"/>
      <c r="J13" s="121" t="s">
        <v>35</v>
      </c>
      <c r="K13" s="121"/>
      <c r="L13" s="121" t="s">
        <v>36</v>
      </c>
      <c r="M13" s="121"/>
      <c r="N13" s="120"/>
    </row>
    <row r="14" spans="1:14" s="31" customFormat="1" ht="40.950000000000003" customHeight="1" x14ac:dyDescent="0.3">
      <c r="A14" s="121"/>
      <c r="B14" s="121"/>
      <c r="C14" s="121"/>
      <c r="D14" s="121"/>
      <c r="E14" s="122"/>
      <c r="F14" s="99" t="s">
        <v>8</v>
      </c>
      <c r="G14" s="100" t="s">
        <v>6</v>
      </c>
      <c r="H14" s="99" t="s">
        <v>8</v>
      </c>
      <c r="I14" s="101" t="s">
        <v>6</v>
      </c>
      <c r="J14" s="99" t="s">
        <v>8</v>
      </c>
      <c r="K14" s="101" t="s">
        <v>6</v>
      </c>
      <c r="L14" s="99" t="s">
        <v>8</v>
      </c>
      <c r="M14" s="101" t="s">
        <v>6</v>
      </c>
      <c r="N14" s="120"/>
    </row>
    <row r="15" spans="1:14" s="31" customFormat="1" x14ac:dyDescent="0.3">
      <c r="A15" s="102">
        <v>1</v>
      </c>
      <c r="B15" s="102">
        <v>2</v>
      </c>
      <c r="C15" s="102">
        <v>3</v>
      </c>
      <c r="D15" s="102">
        <v>4</v>
      </c>
      <c r="E15" s="102">
        <v>5</v>
      </c>
      <c r="F15" s="102">
        <v>6</v>
      </c>
      <c r="G15" s="102">
        <v>7</v>
      </c>
      <c r="H15" s="102">
        <v>8</v>
      </c>
      <c r="I15" s="102">
        <v>9</v>
      </c>
      <c r="J15" s="102">
        <v>10</v>
      </c>
      <c r="K15" s="102">
        <v>11</v>
      </c>
      <c r="L15" s="102">
        <v>12</v>
      </c>
      <c r="M15" s="102">
        <v>13</v>
      </c>
      <c r="N15" s="102">
        <v>14</v>
      </c>
    </row>
    <row r="16" spans="1:14" s="31" customFormat="1" ht="28.8" customHeight="1" x14ac:dyDescent="0.3">
      <c r="A16" s="111" t="s">
        <v>9</v>
      </c>
      <c r="B16" s="111"/>
      <c r="C16" s="17" t="s">
        <v>10</v>
      </c>
      <c r="D16" s="18">
        <f>D17+D18+D19+D20+D21</f>
        <v>9144.4</v>
      </c>
      <c r="E16" s="13">
        <f>E17+E18+E19+E20+E21</f>
        <v>100</v>
      </c>
      <c r="F16" s="18">
        <f>F17+F18+F19+F20+F21</f>
        <v>690.9</v>
      </c>
      <c r="G16" s="18">
        <f>F16/$D$16*100</f>
        <v>7.5554437688640039</v>
      </c>
      <c r="H16" s="18">
        <f>H17+H18+H19+H20+H21</f>
        <v>3470.5</v>
      </c>
      <c r="I16" s="18">
        <f>H16/$D$16*100</f>
        <v>37.952189318052582</v>
      </c>
      <c r="J16" s="18">
        <f>J17+J18+J19+J20+J21</f>
        <v>0</v>
      </c>
      <c r="K16" s="18">
        <f>J16/$D$16*100</f>
        <v>0</v>
      </c>
      <c r="L16" s="18">
        <f>L17+L18+L19+L20+L21</f>
        <v>0</v>
      </c>
      <c r="M16" s="18">
        <f>L16/$D$16*100</f>
        <v>0</v>
      </c>
      <c r="N16" s="110"/>
    </row>
    <row r="17" spans="1:14" ht="22.5" customHeight="1" x14ac:dyDescent="0.3">
      <c r="A17" s="111"/>
      <c r="B17" s="111"/>
      <c r="C17" s="19" t="s">
        <v>11</v>
      </c>
      <c r="D17" s="15">
        <f>D23+D29</f>
        <v>0</v>
      </c>
      <c r="E17" s="14"/>
      <c r="F17" s="15">
        <f>F23+F29</f>
        <v>0</v>
      </c>
      <c r="G17" s="15"/>
      <c r="H17" s="15">
        <f>H23+H29</f>
        <v>0</v>
      </c>
      <c r="I17" s="15"/>
      <c r="J17" s="15">
        <f>J23+J29</f>
        <v>0</v>
      </c>
      <c r="K17" s="15"/>
      <c r="L17" s="15">
        <f>L23+L29</f>
        <v>0</v>
      </c>
      <c r="M17" s="15"/>
      <c r="N17" s="112"/>
    </row>
    <row r="18" spans="1:14" ht="33.6" customHeight="1" x14ac:dyDescent="0.3">
      <c r="A18" s="111"/>
      <c r="B18" s="111"/>
      <c r="C18" s="19" t="s">
        <v>12</v>
      </c>
      <c r="D18" s="15">
        <f>D24+D30</f>
        <v>0</v>
      </c>
      <c r="E18" s="14"/>
      <c r="F18" s="15">
        <f>F24+F30</f>
        <v>0</v>
      </c>
      <c r="G18" s="15"/>
      <c r="H18" s="15">
        <f>H24+H30</f>
        <v>0</v>
      </c>
      <c r="I18" s="15"/>
      <c r="J18" s="15">
        <f>J24+J30</f>
        <v>0</v>
      </c>
      <c r="K18" s="15"/>
      <c r="L18" s="15">
        <f>L24+L30</f>
        <v>0</v>
      </c>
      <c r="M18" s="15"/>
      <c r="N18" s="112"/>
    </row>
    <row r="19" spans="1:14" ht="49.8" customHeight="1" x14ac:dyDescent="0.3">
      <c r="A19" s="111"/>
      <c r="B19" s="111"/>
      <c r="C19" s="19" t="s">
        <v>25</v>
      </c>
      <c r="D19" s="15">
        <f>D25+D31</f>
        <v>0</v>
      </c>
      <c r="E19" s="14"/>
      <c r="F19" s="15">
        <f>F25+F31</f>
        <v>0</v>
      </c>
      <c r="G19" s="15"/>
      <c r="H19" s="15">
        <f>H25+H31</f>
        <v>0</v>
      </c>
      <c r="I19" s="15"/>
      <c r="J19" s="15">
        <f>J25+J31</f>
        <v>0</v>
      </c>
      <c r="K19" s="15"/>
      <c r="L19" s="15">
        <f>L25+L31</f>
        <v>0</v>
      </c>
      <c r="M19" s="15"/>
      <c r="N19" s="112"/>
    </row>
    <row r="20" spans="1:14" ht="23.4" customHeight="1" x14ac:dyDescent="0.3">
      <c r="A20" s="111"/>
      <c r="B20" s="111"/>
      <c r="C20" s="19" t="s">
        <v>13</v>
      </c>
      <c r="D20" s="15">
        <f>D26+D32</f>
        <v>9144.4</v>
      </c>
      <c r="E20" s="14">
        <f>E26+E32</f>
        <v>100</v>
      </c>
      <c r="F20" s="15">
        <f>F26+F32</f>
        <v>690.9</v>
      </c>
      <c r="G20" s="15">
        <f>F20/$D$20*100</f>
        <v>7.5554437688640039</v>
      </c>
      <c r="H20" s="15">
        <f>H26+H32</f>
        <v>3470.5</v>
      </c>
      <c r="I20" s="15">
        <f>H20/$D$20*100</f>
        <v>37.952189318052582</v>
      </c>
      <c r="J20" s="15">
        <f>J26+J32</f>
        <v>0</v>
      </c>
      <c r="K20" s="15">
        <f>J20/$D$20*100</f>
        <v>0</v>
      </c>
      <c r="L20" s="15">
        <f>L26+L32</f>
        <v>0</v>
      </c>
      <c r="M20" s="15">
        <f>L20/$D$20*100</f>
        <v>0</v>
      </c>
      <c r="N20" s="112"/>
    </row>
    <row r="21" spans="1:14" ht="30.75" customHeight="1" x14ac:dyDescent="0.3">
      <c r="A21" s="111"/>
      <c r="B21" s="111"/>
      <c r="C21" s="19" t="s">
        <v>14</v>
      </c>
      <c r="D21" s="15">
        <f>D27+D33</f>
        <v>0</v>
      </c>
      <c r="E21" s="14"/>
      <c r="F21" s="15">
        <f>F27+F33</f>
        <v>0</v>
      </c>
      <c r="G21" s="15"/>
      <c r="H21" s="15">
        <f>H27+H33</f>
        <v>0</v>
      </c>
      <c r="I21" s="15"/>
      <c r="J21" s="15">
        <f>J27+J33</f>
        <v>0</v>
      </c>
      <c r="K21" s="15"/>
      <c r="L21" s="15">
        <f>L27+L33</f>
        <v>0</v>
      </c>
      <c r="M21" s="15"/>
      <c r="N21" s="112"/>
    </row>
    <row r="22" spans="1:14" ht="30.75" customHeight="1" x14ac:dyDescent="0.3">
      <c r="A22" s="118" t="s">
        <v>15</v>
      </c>
      <c r="B22" s="118"/>
      <c r="C22" s="17" t="s">
        <v>16</v>
      </c>
      <c r="D22" s="18">
        <f>D23+D24+D25+D26+D27</f>
        <v>0</v>
      </c>
      <c r="E22" s="13"/>
      <c r="F22" s="18">
        <f>F23+F24+F25+F26+F27</f>
        <v>0</v>
      </c>
      <c r="G22" s="18"/>
      <c r="H22" s="18">
        <f>H23+H24+H25+H26+H27</f>
        <v>0</v>
      </c>
      <c r="I22" s="18"/>
      <c r="J22" s="18">
        <f>J23+J24+J25+J26+J27</f>
        <v>0</v>
      </c>
      <c r="K22" s="18"/>
      <c r="L22" s="18">
        <f>L23+L24+L25+L26+L27</f>
        <v>0</v>
      </c>
      <c r="M22" s="18"/>
      <c r="N22" s="20"/>
    </row>
    <row r="23" spans="1:14" ht="20.25" customHeight="1" x14ac:dyDescent="0.3">
      <c r="A23" s="118"/>
      <c r="B23" s="118"/>
      <c r="C23" s="21" t="s">
        <v>11</v>
      </c>
      <c r="D23" s="15">
        <v>0</v>
      </c>
      <c r="E23" s="14"/>
      <c r="F23" s="15">
        <v>0</v>
      </c>
      <c r="G23" s="15"/>
      <c r="H23" s="15">
        <v>0</v>
      </c>
      <c r="I23" s="15"/>
      <c r="J23" s="15">
        <v>0</v>
      </c>
      <c r="K23" s="15"/>
      <c r="L23" s="15">
        <v>0</v>
      </c>
      <c r="M23" s="15"/>
      <c r="N23" s="20"/>
    </row>
    <row r="24" spans="1:14" ht="30.75" customHeight="1" x14ac:dyDescent="0.3">
      <c r="A24" s="118"/>
      <c r="B24" s="118"/>
      <c r="C24" s="21" t="s">
        <v>12</v>
      </c>
      <c r="D24" s="15">
        <v>0</v>
      </c>
      <c r="E24" s="14"/>
      <c r="F24" s="15">
        <v>0</v>
      </c>
      <c r="G24" s="15"/>
      <c r="H24" s="15">
        <v>0</v>
      </c>
      <c r="I24" s="15"/>
      <c r="J24" s="15">
        <v>0</v>
      </c>
      <c r="K24" s="15"/>
      <c r="L24" s="15">
        <v>0</v>
      </c>
      <c r="M24" s="15"/>
      <c r="N24" s="20"/>
    </row>
    <row r="25" spans="1:14" ht="48" customHeight="1" x14ac:dyDescent="0.3">
      <c r="A25" s="118"/>
      <c r="B25" s="118"/>
      <c r="C25" s="19" t="s">
        <v>25</v>
      </c>
      <c r="D25" s="15">
        <v>0</v>
      </c>
      <c r="E25" s="14"/>
      <c r="F25" s="15">
        <v>0</v>
      </c>
      <c r="G25" s="15"/>
      <c r="H25" s="15">
        <v>0</v>
      </c>
      <c r="I25" s="15"/>
      <c r="J25" s="15">
        <v>0</v>
      </c>
      <c r="K25" s="15"/>
      <c r="L25" s="15">
        <v>0</v>
      </c>
      <c r="M25" s="15"/>
      <c r="N25" s="20"/>
    </row>
    <row r="26" spans="1:14" ht="20.25" customHeight="1" x14ac:dyDescent="0.3">
      <c r="A26" s="118"/>
      <c r="B26" s="118"/>
      <c r="C26" s="21" t="s">
        <v>13</v>
      </c>
      <c r="D26" s="15">
        <v>0</v>
      </c>
      <c r="E26" s="14"/>
      <c r="F26" s="15">
        <v>0</v>
      </c>
      <c r="G26" s="15"/>
      <c r="H26" s="15">
        <v>0</v>
      </c>
      <c r="I26" s="15"/>
      <c r="J26" s="15">
        <v>0</v>
      </c>
      <c r="K26" s="15"/>
      <c r="L26" s="15">
        <v>0</v>
      </c>
      <c r="M26" s="15"/>
      <c r="N26" s="20"/>
    </row>
    <row r="27" spans="1:14" ht="30.75" customHeight="1" x14ac:dyDescent="0.3">
      <c r="A27" s="118"/>
      <c r="B27" s="118"/>
      <c r="C27" s="21" t="s">
        <v>14</v>
      </c>
      <c r="D27" s="15">
        <v>0</v>
      </c>
      <c r="E27" s="14"/>
      <c r="F27" s="15">
        <v>0</v>
      </c>
      <c r="G27" s="15"/>
      <c r="H27" s="15">
        <v>0</v>
      </c>
      <c r="I27" s="15"/>
      <c r="J27" s="15">
        <v>0</v>
      </c>
      <c r="K27" s="15"/>
      <c r="L27" s="15">
        <v>0</v>
      </c>
      <c r="M27" s="15"/>
      <c r="N27" s="20"/>
    </row>
    <row r="28" spans="1:14" ht="21.6" customHeight="1" x14ac:dyDescent="0.3">
      <c r="A28" s="118" t="s">
        <v>17</v>
      </c>
      <c r="B28" s="118"/>
      <c r="C28" s="17" t="s">
        <v>16</v>
      </c>
      <c r="D28" s="18">
        <f>D29+D30+D31+D32+D33</f>
        <v>9144.4</v>
      </c>
      <c r="E28" s="13">
        <f>E29+E30+E31+E32+E33</f>
        <v>100</v>
      </c>
      <c r="F28" s="18">
        <f>F29+F30+F31+F32+F33</f>
        <v>690.9</v>
      </c>
      <c r="G28" s="18">
        <f t="shared" ref="G28:M28" si="0">G29+G30+G31+G32+G33</f>
        <v>7.5554437688640039</v>
      </c>
      <c r="H28" s="18">
        <f t="shared" si="0"/>
        <v>3470.5</v>
      </c>
      <c r="I28" s="18">
        <f t="shared" si="0"/>
        <v>37.952189318052582</v>
      </c>
      <c r="J28" s="18">
        <f t="shared" si="0"/>
        <v>0</v>
      </c>
      <c r="K28" s="18">
        <f t="shared" si="0"/>
        <v>0</v>
      </c>
      <c r="L28" s="18">
        <f t="shared" si="0"/>
        <v>0</v>
      </c>
      <c r="M28" s="18">
        <f t="shared" si="0"/>
        <v>0</v>
      </c>
      <c r="N28" s="20"/>
    </row>
    <row r="29" spans="1:14" ht="21" customHeight="1" x14ac:dyDescent="0.3">
      <c r="A29" s="118"/>
      <c r="B29" s="118"/>
      <c r="C29" s="21" t="s">
        <v>11</v>
      </c>
      <c r="D29" s="15">
        <v>0</v>
      </c>
      <c r="E29" s="14"/>
      <c r="F29" s="15">
        <v>0</v>
      </c>
      <c r="G29" s="15"/>
      <c r="H29" s="15">
        <v>0</v>
      </c>
      <c r="I29" s="15"/>
      <c r="J29" s="15">
        <v>0</v>
      </c>
      <c r="K29" s="15"/>
      <c r="L29" s="15">
        <v>0</v>
      </c>
      <c r="M29" s="15"/>
      <c r="N29" s="20"/>
    </row>
    <row r="30" spans="1:14" ht="33" customHeight="1" x14ac:dyDescent="0.3">
      <c r="A30" s="118"/>
      <c r="B30" s="118"/>
      <c r="C30" s="21" t="s">
        <v>12</v>
      </c>
      <c r="D30" s="15">
        <v>0</v>
      </c>
      <c r="E30" s="14"/>
      <c r="F30" s="15">
        <v>0</v>
      </c>
      <c r="G30" s="15"/>
      <c r="H30" s="15">
        <v>0</v>
      </c>
      <c r="I30" s="15"/>
      <c r="J30" s="15">
        <v>0</v>
      </c>
      <c r="K30" s="15"/>
      <c r="L30" s="15">
        <v>0</v>
      </c>
      <c r="M30" s="15"/>
      <c r="N30" s="20"/>
    </row>
    <row r="31" spans="1:14" ht="48.75" customHeight="1" x14ac:dyDescent="0.3">
      <c r="A31" s="118"/>
      <c r="B31" s="118"/>
      <c r="C31" s="19" t="s">
        <v>25</v>
      </c>
      <c r="D31" s="15">
        <v>0</v>
      </c>
      <c r="E31" s="14"/>
      <c r="F31" s="15">
        <v>0</v>
      </c>
      <c r="G31" s="15"/>
      <c r="H31" s="15">
        <v>0</v>
      </c>
      <c r="I31" s="15"/>
      <c r="J31" s="15">
        <v>0</v>
      </c>
      <c r="K31" s="15"/>
      <c r="L31" s="15">
        <v>0</v>
      </c>
      <c r="M31" s="15"/>
      <c r="N31" s="20"/>
    </row>
    <row r="32" spans="1:14" ht="20.25" customHeight="1" x14ac:dyDescent="0.3">
      <c r="A32" s="118"/>
      <c r="B32" s="118"/>
      <c r="C32" s="21" t="s">
        <v>13</v>
      </c>
      <c r="D32" s="15">
        <v>9144.4</v>
      </c>
      <c r="E32" s="14">
        <v>100</v>
      </c>
      <c r="F32" s="15">
        <v>690.9</v>
      </c>
      <c r="G32" s="15">
        <f>F32/$D$32*100</f>
        <v>7.5554437688640039</v>
      </c>
      <c r="H32" s="15">
        <v>3470.5</v>
      </c>
      <c r="I32" s="15">
        <f>H32/$D$32*100</f>
        <v>37.952189318052582</v>
      </c>
      <c r="J32" s="15">
        <v>0</v>
      </c>
      <c r="K32" s="15">
        <f>J32/$D$32*100</f>
        <v>0</v>
      </c>
      <c r="L32" s="15">
        <v>0</v>
      </c>
      <c r="M32" s="15">
        <f>L32/$D$32*100</f>
        <v>0</v>
      </c>
      <c r="N32" s="20"/>
    </row>
    <row r="33" spans="1:241" ht="33.6" customHeight="1" x14ac:dyDescent="0.3">
      <c r="A33" s="118"/>
      <c r="B33" s="118"/>
      <c r="C33" s="21" t="s">
        <v>14</v>
      </c>
      <c r="D33" s="15">
        <v>0</v>
      </c>
      <c r="E33" s="14"/>
      <c r="F33" s="15">
        <v>0</v>
      </c>
      <c r="G33" s="15"/>
      <c r="H33" s="15">
        <v>0</v>
      </c>
      <c r="I33" s="15"/>
      <c r="J33" s="15">
        <v>0</v>
      </c>
      <c r="K33" s="15"/>
      <c r="L33" s="15">
        <v>0</v>
      </c>
      <c r="M33" s="15"/>
      <c r="N33" s="20"/>
    </row>
    <row r="34" spans="1:241" s="55" customFormat="1" ht="25.8" customHeight="1" x14ac:dyDescent="0.3">
      <c r="A34" s="117" t="s">
        <v>43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</row>
    <row r="35" spans="1:241" s="56" customFormat="1" ht="22.2" customHeight="1" x14ac:dyDescent="0.3">
      <c r="A35" s="110" t="s">
        <v>39</v>
      </c>
      <c r="B35" s="118" t="s">
        <v>37</v>
      </c>
      <c r="C35" s="17" t="s">
        <v>16</v>
      </c>
      <c r="D35" s="18">
        <f>D36+D37+D38+D39+D40</f>
        <v>0</v>
      </c>
      <c r="E35" s="18"/>
      <c r="F35" s="18">
        <f>F36+F37+F38+F39+F40</f>
        <v>0</v>
      </c>
      <c r="G35" s="18"/>
      <c r="H35" s="18">
        <f>H36+H37+H38+H39+H40</f>
        <v>0</v>
      </c>
      <c r="I35" s="18"/>
      <c r="J35" s="18">
        <f>J36+J37+J38+J39+J40</f>
        <v>0</v>
      </c>
      <c r="K35" s="18"/>
      <c r="L35" s="18">
        <f>L36+L37+L38+L39+L40</f>
        <v>0</v>
      </c>
      <c r="M35" s="18"/>
      <c r="N35" s="110" t="s">
        <v>47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</row>
    <row r="36" spans="1:241" ht="22.5" customHeight="1" x14ac:dyDescent="0.3">
      <c r="A36" s="110"/>
      <c r="B36" s="118"/>
      <c r="C36" s="19" t="s">
        <v>11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10"/>
    </row>
    <row r="37" spans="1:241" ht="31.2" customHeight="1" x14ac:dyDescent="0.3">
      <c r="A37" s="110"/>
      <c r="B37" s="118"/>
      <c r="C37" s="19" t="s">
        <v>12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10"/>
    </row>
    <row r="38" spans="1:241" ht="49.2" customHeight="1" x14ac:dyDescent="0.3">
      <c r="A38" s="110"/>
      <c r="B38" s="118"/>
      <c r="C38" s="19" t="s">
        <v>25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10"/>
    </row>
    <row r="39" spans="1:241" ht="21.75" customHeight="1" x14ac:dyDescent="0.3">
      <c r="A39" s="110"/>
      <c r="B39" s="118"/>
      <c r="C39" s="19" t="s">
        <v>13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10"/>
    </row>
    <row r="40" spans="1:241" ht="30" customHeight="1" x14ac:dyDescent="0.3">
      <c r="A40" s="110"/>
      <c r="B40" s="118"/>
      <c r="C40" s="19" t="s">
        <v>14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10"/>
    </row>
    <row r="41" spans="1:241" s="57" customFormat="1" ht="22.2" customHeight="1" x14ac:dyDescent="0.3">
      <c r="A41" s="110" t="s">
        <v>40</v>
      </c>
      <c r="B41" s="118" t="s">
        <v>38</v>
      </c>
      <c r="C41" s="17" t="s">
        <v>16</v>
      </c>
      <c r="D41" s="18">
        <f t="shared" ref="D41:M41" si="1">D42+D43+D44+D45+D46</f>
        <v>470</v>
      </c>
      <c r="E41" s="13">
        <f t="shared" si="1"/>
        <v>100</v>
      </c>
      <c r="F41" s="18">
        <f t="shared" si="1"/>
        <v>0</v>
      </c>
      <c r="G41" s="18">
        <f t="shared" si="1"/>
        <v>0</v>
      </c>
      <c r="H41" s="18">
        <f t="shared" si="1"/>
        <v>0</v>
      </c>
      <c r="I41" s="18">
        <f t="shared" si="1"/>
        <v>0</v>
      </c>
      <c r="J41" s="18">
        <f t="shared" si="1"/>
        <v>0</v>
      </c>
      <c r="K41" s="18">
        <f t="shared" si="1"/>
        <v>0</v>
      </c>
      <c r="L41" s="18">
        <f t="shared" si="1"/>
        <v>0</v>
      </c>
      <c r="M41" s="18">
        <f t="shared" si="1"/>
        <v>0</v>
      </c>
      <c r="N41" s="110" t="s">
        <v>46</v>
      </c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</row>
    <row r="42" spans="1:241" ht="21.75" customHeight="1" x14ac:dyDescent="0.3">
      <c r="A42" s="110"/>
      <c r="B42" s="118"/>
      <c r="C42" s="19" t="s">
        <v>11</v>
      </c>
      <c r="D42" s="15"/>
      <c r="E42" s="15"/>
      <c r="F42" s="22"/>
      <c r="G42" s="22"/>
      <c r="H42" s="22"/>
      <c r="I42" s="22"/>
      <c r="J42" s="22"/>
      <c r="K42" s="22"/>
      <c r="L42" s="22"/>
      <c r="M42" s="22"/>
      <c r="N42" s="110"/>
    </row>
    <row r="43" spans="1:241" ht="31.2" customHeight="1" x14ac:dyDescent="0.3">
      <c r="A43" s="110"/>
      <c r="B43" s="118"/>
      <c r="C43" s="19" t="s">
        <v>12</v>
      </c>
      <c r="D43" s="15"/>
      <c r="E43" s="15"/>
      <c r="F43" s="22"/>
      <c r="G43" s="22"/>
      <c r="H43" s="22"/>
      <c r="I43" s="22"/>
      <c r="J43" s="22"/>
      <c r="K43" s="22"/>
      <c r="L43" s="22"/>
      <c r="M43" s="22"/>
      <c r="N43" s="110"/>
    </row>
    <row r="44" spans="1:241" ht="47.25" customHeight="1" x14ac:dyDescent="0.3">
      <c r="A44" s="110"/>
      <c r="B44" s="118"/>
      <c r="C44" s="19" t="s">
        <v>25</v>
      </c>
      <c r="D44" s="15"/>
      <c r="E44" s="15"/>
      <c r="F44" s="22"/>
      <c r="G44" s="22"/>
      <c r="H44" s="22"/>
      <c r="I44" s="22"/>
      <c r="J44" s="22"/>
      <c r="K44" s="22"/>
      <c r="L44" s="22"/>
      <c r="M44" s="22"/>
      <c r="N44" s="110"/>
    </row>
    <row r="45" spans="1:241" ht="21.75" customHeight="1" x14ac:dyDescent="0.3">
      <c r="A45" s="110"/>
      <c r="B45" s="118"/>
      <c r="C45" s="19" t="s">
        <v>13</v>
      </c>
      <c r="D45" s="15">
        <v>470</v>
      </c>
      <c r="E45" s="14">
        <v>100</v>
      </c>
      <c r="F45" s="25">
        <v>0</v>
      </c>
      <c r="G45" s="25">
        <f>F45/$D$45*100</f>
        <v>0</v>
      </c>
      <c r="H45" s="25">
        <v>0</v>
      </c>
      <c r="I45" s="25">
        <f>H45/$D$45*100</f>
        <v>0</v>
      </c>
      <c r="J45" s="15">
        <v>0</v>
      </c>
      <c r="K45" s="25">
        <f>J45/$D$45*100</f>
        <v>0</v>
      </c>
      <c r="L45" s="15">
        <v>0</v>
      </c>
      <c r="M45" s="25">
        <f>L45/$D$45*100</f>
        <v>0</v>
      </c>
      <c r="N45" s="110"/>
    </row>
    <row r="46" spans="1:241" ht="34.200000000000003" customHeight="1" x14ac:dyDescent="0.3">
      <c r="A46" s="110"/>
      <c r="B46" s="118"/>
      <c r="C46" s="19" t="s">
        <v>14</v>
      </c>
      <c r="D46" s="15"/>
      <c r="E46" s="15"/>
      <c r="F46" s="22"/>
      <c r="G46" s="22"/>
      <c r="H46" s="22"/>
      <c r="I46" s="22"/>
      <c r="J46" s="22"/>
      <c r="K46" s="22"/>
      <c r="L46" s="22"/>
      <c r="M46" s="22"/>
      <c r="N46" s="110"/>
    </row>
    <row r="47" spans="1:241" ht="22.8" customHeight="1" x14ac:dyDescent="0.3">
      <c r="A47" s="110"/>
      <c r="B47" s="111" t="s">
        <v>18</v>
      </c>
      <c r="C47" s="17" t="s">
        <v>16</v>
      </c>
      <c r="D47" s="18">
        <f>D48+D49+D50+D51+D52</f>
        <v>470</v>
      </c>
      <c r="E47" s="13">
        <f>E48+E49+E50+E51+E52</f>
        <v>100</v>
      </c>
      <c r="F47" s="18">
        <f>F48+F49+F50+F51+F52</f>
        <v>0</v>
      </c>
      <c r="G47" s="18">
        <f>G48+G49+G50+G51+G52</f>
        <v>0</v>
      </c>
      <c r="H47" s="18">
        <f t="shared" ref="H47:M47" si="2">H48+H49+H50+H51+H52</f>
        <v>0</v>
      </c>
      <c r="I47" s="18">
        <f t="shared" si="2"/>
        <v>0</v>
      </c>
      <c r="J47" s="18">
        <f t="shared" si="2"/>
        <v>0</v>
      </c>
      <c r="K47" s="18">
        <f t="shared" si="2"/>
        <v>0</v>
      </c>
      <c r="L47" s="18">
        <f t="shared" si="2"/>
        <v>0</v>
      </c>
      <c r="M47" s="18">
        <f t="shared" si="2"/>
        <v>0</v>
      </c>
      <c r="N47" s="112"/>
    </row>
    <row r="48" spans="1:241" ht="22.5" customHeight="1" x14ac:dyDescent="0.3">
      <c r="A48" s="110"/>
      <c r="B48" s="111"/>
      <c r="C48" s="19" t="s">
        <v>11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12"/>
    </row>
    <row r="49" spans="1:99" ht="33" customHeight="1" x14ac:dyDescent="0.3">
      <c r="A49" s="110"/>
      <c r="B49" s="111"/>
      <c r="C49" s="19" t="s">
        <v>12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12"/>
    </row>
    <row r="50" spans="1:99" ht="48" customHeight="1" x14ac:dyDescent="0.3">
      <c r="A50" s="110"/>
      <c r="B50" s="111"/>
      <c r="C50" s="19" t="s">
        <v>25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12"/>
    </row>
    <row r="51" spans="1:99" ht="19.649999999999999" customHeight="1" x14ac:dyDescent="0.3">
      <c r="A51" s="110"/>
      <c r="B51" s="111"/>
      <c r="C51" s="19" t="s">
        <v>13</v>
      </c>
      <c r="D51" s="15">
        <f>D39+D45</f>
        <v>470</v>
      </c>
      <c r="E51" s="14">
        <v>100</v>
      </c>
      <c r="F51" s="15">
        <f t="shared" ref="F51:M51" si="3">F39+F45</f>
        <v>0</v>
      </c>
      <c r="G51" s="15">
        <f t="shared" si="3"/>
        <v>0</v>
      </c>
      <c r="H51" s="15">
        <f t="shared" si="3"/>
        <v>0</v>
      </c>
      <c r="I51" s="15">
        <f t="shared" si="3"/>
        <v>0</v>
      </c>
      <c r="J51" s="15">
        <f t="shared" si="3"/>
        <v>0</v>
      </c>
      <c r="K51" s="15">
        <f t="shared" si="3"/>
        <v>0</v>
      </c>
      <c r="L51" s="15">
        <f t="shared" si="3"/>
        <v>0</v>
      </c>
      <c r="M51" s="15">
        <f t="shared" si="3"/>
        <v>0</v>
      </c>
      <c r="N51" s="112"/>
    </row>
    <row r="52" spans="1:99" ht="34.950000000000003" customHeight="1" x14ac:dyDescent="0.3">
      <c r="A52" s="110"/>
      <c r="B52" s="111"/>
      <c r="C52" s="19" t="s">
        <v>14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12"/>
    </row>
    <row r="53" spans="1:99" ht="23.4" customHeight="1" x14ac:dyDescent="0.3">
      <c r="A53" s="117" t="s">
        <v>42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</row>
    <row r="54" spans="1:99" s="56" customFormat="1" ht="21" customHeight="1" x14ac:dyDescent="0.3">
      <c r="A54" s="110" t="s">
        <v>19</v>
      </c>
      <c r="B54" s="116" t="s">
        <v>41</v>
      </c>
      <c r="C54" s="23" t="s">
        <v>16</v>
      </c>
      <c r="D54" s="18">
        <f>D55+D56+D57+D58+D59</f>
        <v>8674.4</v>
      </c>
      <c r="E54" s="13">
        <f>E55+E56+E57+E58+E59</f>
        <v>100</v>
      </c>
      <c r="F54" s="18">
        <f>F55+F56+F57+F58+F59</f>
        <v>690.9</v>
      </c>
      <c r="G54" s="18">
        <f t="shared" ref="G54:M54" si="4">G55+G56+G57+G58+G59</f>
        <v>7.9648160103292458</v>
      </c>
      <c r="H54" s="18">
        <f t="shared" si="4"/>
        <v>3470.5</v>
      </c>
      <c r="I54" s="18">
        <f>I55+I56+I57+I58+I59</f>
        <v>40.008530849395925</v>
      </c>
      <c r="J54" s="18">
        <f t="shared" si="4"/>
        <v>0</v>
      </c>
      <c r="K54" s="18">
        <f t="shared" si="4"/>
        <v>0</v>
      </c>
      <c r="L54" s="18">
        <f t="shared" si="4"/>
        <v>0</v>
      </c>
      <c r="M54" s="18">
        <f t="shared" si="4"/>
        <v>0</v>
      </c>
      <c r="N54" s="110" t="s">
        <v>45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1:99" ht="19.8" customHeight="1" x14ac:dyDescent="0.3">
      <c r="A55" s="110"/>
      <c r="B55" s="116"/>
      <c r="C55" s="19" t="s">
        <v>11</v>
      </c>
      <c r="D55" s="15">
        <v>0</v>
      </c>
      <c r="E55" s="15"/>
      <c r="F55" s="15"/>
      <c r="G55" s="15"/>
      <c r="H55" s="15"/>
      <c r="I55" s="15"/>
      <c r="J55" s="15"/>
      <c r="K55" s="15"/>
      <c r="L55" s="15"/>
      <c r="M55" s="15"/>
      <c r="N55" s="110"/>
    </row>
    <row r="56" spans="1:99" ht="31.2" customHeight="1" x14ac:dyDescent="0.3">
      <c r="A56" s="110"/>
      <c r="B56" s="116"/>
      <c r="C56" s="19" t="s">
        <v>12</v>
      </c>
      <c r="D56" s="15">
        <v>0</v>
      </c>
      <c r="E56" s="15"/>
      <c r="F56" s="15"/>
      <c r="G56" s="15"/>
      <c r="H56" s="15"/>
      <c r="I56" s="15"/>
      <c r="J56" s="15"/>
      <c r="K56" s="15"/>
      <c r="L56" s="15"/>
      <c r="M56" s="15"/>
      <c r="N56" s="110"/>
    </row>
    <row r="57" spans="1:99" ht="45.75" customHeight="1" x14ac:dyDescent="0.3">
      <c r="A57" s="110"/>
      <c r="B57" s="116"/>
      <c r="C57" s="19" t="s">
        <v>25</v>
      </c>
      <c r="D57" s="15">
        <v>0</v>
      </c>
      <c r="E57" s="15"/>
      <c r="F57" s="15"/>
      <c r="G57" s="15"/>
      <c r="H57" s="15"/>
      <c r="I57" s="15"/>
      <c r="J57" s="15"/>
      <c r="K57" s="15"/>
      <c r="L57" s="15"/>
      <c r="M57" s="15"/>
      <c r="N57" s="110"/>
    </row>
    <row r="58" spans="1:99" ht="15" customHeight="1" x14ac:dyDescent="0.3">
      <c r="A58" s="110"/>
      <c r="B58" s="116"/>
      <c r="C58" s="19" t="s">
        <v>13</v>
      </c>
      <c r="D58" s="15">
        <v>8674.4</v>
      </c>
      <c r="E58" s="14">
        <v>100</v>
      </c>
      <c r="F58" s="15">
        <v>690.9</v>
      </c>
      <c r="G58" s="15">
        <f>(F58/$D$58)*100</f>
        <v>7.9648160103292458</v>
      </c>
      <c r="H58" s="15">
        <v>3470.5</v>
      </c>
      <c r="I58" s="15">
        <f>H58/$D$58*100</f>
        <v>40.008530849395925</v>
      </c>
      <c r="J58" s="15"/>
      <c r="K58" s="15">
        <f>J58/$D$58*100</f>
        <v>0</v>
      </c>
      <c r="L58" s="15"/>
      <c r="M58" s="15">
        <f>L58/$D$58*100</f>
        <v>0</v>
      </c>
      <c r="N58" s="110"/>
    </row>
    <row r="59" spans="1:99" ht="30" customHeight="1" x14ac:dyDescent="0.3">
      <c r="A59" s="110"/>
      <c r="B59" s="116"/>
      <c r="C59" s="19" t="s">
        <v>14</v>
      </c>
      <c r="D59" s="15">
        <v>0</v>
      </c>
      <c r="E59" s="15"/>
      <c r="F59" s="15"/>
      <c r="G59" s="15"/>
      <c r="H59" s="15"/>
      <c r="I59" s="15"/>
      <c r="J59" s="15"/>
      <c r="K59" s="15"/>
      <c r="L59" s="15"/>
      <c r="M59" s="15"/>
      <c r="N59" s="110"/>
    </row>
    <row r="60" spans="1:99" ht="21" customHeight="1" x14ac:dyDescent="0.3">
      <c r="A60" s="110"/>
      <c r="B60" s="111" t="s">
        <v>20</v>
      </c>
      <c r="C60" s="17" t="s">
        <v>16</v>
      </c>
      <c r="D60" s="18">
        <f>D61+D62+D63+D64+D65</f>
        <v>8674.4</v>
      </c>
      <c r="E60" s="18">
        <f t="shared" ref="E60:G60" si="5">E61+E62+E63+E64+E65</f>
        <v>100</v>
      </c>
      <c r="F60" s="18">
        <f t="shared" si="5"/>
        <v>690.9</v>
      </c>
      <c r="G60" s="18">
        <f t="shared" si="5"/>
        <v>7.9648160103292458</v>
      </c>
      <c r="H60" s="18">
        <f t="shared" ref="H60" si="6">H61+H62+H63+H64+H65</f>
        <v>3470.5</v>
      </c>
      <c r="I60" s="18">
        <f t="shared" ref="I60" si="7">I61+I62+I63+I64+I65</f>
        <v>40.008530849395925</v>
      </c>
      <c r="J60" s="18">
        <f t="shared" ref="J60" si="8">J61+J62+J63+J64+J65</f>
        <v>0</v>
      </c>
      <c r="K60" s="18">
        <f t="shared" ref="K60" si="9">K61+K62+K63+K64+K65</f>
        <v>0</v>
      </c>
      <c r="L60" s="18">
        <f t="shared" ref="L60" si="10">L61+L62+L63+L64+L65</f>
        <v>0</v>
      </c>
      <c r="M60" s="18">
        <f t="shared" ref="M60" si="11">M61+M62+M63+M64+M65</f>
        <v>0</v>
      </c>
      <c r="N60" s="112"/>
    </row>
    <row r="61" spans="1:99" ht="22.5" customHeight="1" x14ac:dyDescent="0.3">
      <c r="A61" s="110"/>
      <c r="B61" s="111"/>
      <c r="C61" s="19" t="s">
        <v>11</v>
      </c>
      <c r="D61" s="15">
        <f>D55</f>
        <v>0</v>
      </c>
      <c r="E61" s="15">
        <f t="shared" ref="E61:F61" si="12">E55</f>
        <v>0</v>
      </c>
      <c r="F61" s="15">
        <f t="shared" si="12"/>
        <v>0</v>
      </c>
      <c r="G61" s="15">
        <f>G55</f>
        <v>0</v>
      </c>
      <c r="H61" s="15">
        <f t="shared" ref="H61:M61" si="13">H55</f>
        <v>0</v>
      </c>
      <c r="I61" s="15">
        <f t="shared" si="13"/>
        <v>0</v>
      </c>
      <c r="J61" s="15">
        <f t="shared" si="13"/>
        <v>0</v>
      </c>
      <c r="K61" s="15">
        <f t="shared" si="13"/>
        <v>0</v>
      </c>
      <c r="L61" s="15">
        <f t="shared" si="13"/>
        <v>0</v>
      </c>
      <c r="M61" s="15">
        <f t="shared" si="13"/>
        <v>0</v>
      </c>
      <c r="N61" s="112"/>
    </row>
    <row r="62" spans="1:99" ht="33" customHeight="1" x14ac:dyDescent="0.3">
      <c r="A62" s="110"/>
      <c r="B62" s="111"/>
      <c r="C62" s="19" t="s">
        <v>12</v>
      </c>
      <c r="D62" s="15">
        <f t="shared" ref="D62:G65" si="14">D56</f>
        <v>0</v>
      </c>
      <c r="E62" s="15">
        <f t="shared" si="14"/>
        <v>0</v>
      </c>
      <c r="F62" s="15">
        <f t="shared" si="14"/>
        <v>0</v>
      </c>
      <c r="G62" s="15">
        <f t="shared" si="14"/>
        <v>0</v>
      </c>
      <c r="H62" s="15">
        <f t="shared" ref="H62:M62" si="15">H56</f>
        <v>0</v>
      </c>
      <c r="I62" s="15">
        <f t="shared" si="15"/>
        <v>0</v>
      </c>
      <c r="J62" s="15">
        <f t="shared" si="15"/>
        <v>0</v>
      </c>
      <c r="K62" s="15">
        <f t="shared" si="15"/>
        <v>0</v>
      </c>
      <c r="L62" s="15">
        <f t="shared" si="15"/>
        <v>0</v>
      </c>
      <c r="M62" s="15">
        <f t="shared" si="15"/>
        <v>0</v>
      </c>
      <c r="N62" s="112"/>
    </row>
    <row r="63" spans="1:99" ht="47.4" customHeight="1" x14ac:dyDescent="0.3">
      <c r="A63" s="110"/>
      <c r="B63" s="111"/>
      <c r="C63" s="19" t="s">
        <v>25</v>
      </c>
      <c r="D63" s="15">
        <f t="shared" si="14"/>
        <v>0</v>
      </c>
      <c r="E63" s="15">
        <f t="shared" si="14"/>
        <v>0</v>
      </c>
      <c r="F63" s="15">
        <f t="shared" si="14"/>
        <v>0</v>
      </c>
      <c r="G63" s="15">
        <f t="shared" si="14"/>
        <v>0</v>
      </c>
      <c r="H63" s="15">
        <f t="shared" ref="H63:M63" si="16">H57</f>
        <v>0</v>
      </c>
      <c r="I63" s="15">
        <f t="shared" si="16"/>
        <v>0</v>
      </c>
      <c r="J63" s="15">
        <f t="shared" si="16"/>
        <v>0</v>
      </c>
      <c r="K63" s="15">
        <f t="shared" si="16"/>
        <v>0</v>
      </c>
      <c r="L63" s="15">
        <f t="shared" si="16"/>
        <v>0</v>
      </c>
      <c r="M63" s="15">
        <f t="shared" si="16"/>
        <v>0</v>
      </c>
      <c r="N63" s="112"/>
    </row>
    <row r="64" spans="1:99" ht="21" customHeight="1" x14ac:dyDescent="0.3">
      <c r="A64" s="110"/>
      <c r="B64" s="111"/>
      <c r="C64" s="19" t="s">
        <v>13</v>
      </c>
      <c r="D64" s="15">
        <f>D58</f>
        <v>8674.4</v>
      </c>
      <c r="E64" s="14">
        <f t="shared" ref="E64:F64" si="17">E58</f>
        <v>100</v>
      </c>
      <c r="F64" s="15">
        <f t="shared" si="17"/>
        <v>690.9</v>
      </c>
      <c r="G64" s="15">
        <f>G58</f>
        <v>7.9648160103292458</v>
      </c>
      <c r="H64" s="15">
        <f t="shared" ref="H64:M64" si="18">H58</f>
        <v>3470.5</v>
      </c>
      <c r="I64" s="15">
        <f t="shared" si="18"/>
        <v>40.008530849395925</v>
      </c>
      <c r="J64" s="15">
        <f t="shared" si="18"/>
        <v>0</v>
      </c>
      <c r="K64" s="15">
        <f t="shared" si="18"/>
        <v>0</v>
      </c>
      <c r="L64" s="15">
        <f t="shared" si="18"/>
        <v>0</v>
      </c>
      <c r="M64" s="15">
        <f t="shared" si="18"/>
        <v>0</v>
      </c>
      <c r="N64" s="112"/>
    </row>
    <row r="65" spans="1:32" ht="40.200000000000003" customHeight="1" x14ac:dyDescent="0.3">
      <c r="A65" s="110"/>
      <c r="B65" s="111"/>
      <c r="C65" s="19" t="s">
        <v>14</v>
      </c>
      <c r="D65" s="15">
        <f t="shared" si="14"/>
        <v>0</v>
      </c>
      <c r="E65" s="15">
        <f t="shared" si="14"/>
        <v>0</v>
      </c>
      <c r="F65" s="15">
        <f t="shared" si="14"/>
        <v>0</v>
      </c>
      <c r="G65" s="15">
        <f t="shared" si="14"/>
        <v>0</v>
      </c>
      <c r="H65" s="15">
        <f t="shared" ref="H65:M65" si="19">H59</f>
        <v>0</v>
      </c>
      <c r="I65" s="15">
        <f t="shared" si="19"/>
        <v>0</v>
      </c>
      <c r="J65" s="15">
        <f t="shared" si="19"/>
        <v>0</v>
      </c>
      <c r="K65" s="15">
        <f t="shared" si="19"/>
        <v>0</v>
      </c>
      <c r="L65" s="15">
        <f t="shared" si="19"/>
        <v>0</v>
      </c>
      <c r="M65" s="15">
        <f t="shared" si="19"/>
        <v>0</v>
      </c>
      <c r="N65" s="112"/>
    </row>
    <row r="66" spans="1:32" ht="16.8" customHeight="1" x14ac:dyDescent="0.3">
      <c r="A66" s="113" t="s">
        <v>21</v>
      </c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</row>
    <row r="67" spans="1:32" ht="24" customHeight="1" x14ac:dyDescent="0.3">
      <c r="A67" s="115" t="s">
        <v>9</v>
      </c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</row>
    <row r="68" spans="1:32" ht="18.75" customHeight="1" x14ac:dyDescent="0.3">
      <c r="A68" s="105" t="s">
        <v>48</v>
      </c>
      <c r="B68" s="105"/>
      <c r="C68" s="3" t="s">
        <v>16</v>
      </c>
      <c r="D68" s="27">
        <f>D69+D70+D71+D72+D73</f>
        <v>9144.4</v>
      </c>
      <c r="E68" s="29">
        <f t="shared" ref="E68:M68" si="20">E69+E70+E71+E72+E73</f>
        <v>100</v>
      </c>
      <c r="F68" s="27">
        <f t="shared" si="20"/>
        <v>690.9</v>
      </c>
      <c r="G68" s="27">
        <f t="shared" si="20"/>
        <v>7.5554437688640039</v>
      </c>
      <c r="H68" s="27">
        <f t="shared" si="20"/>
        <v>3470.5</v>
      </c>
      <c r="I68" s="27">
        <f t="shared" si="20"/>
        <v>37.952189318052582</v>
      </c>
      <c r="J68" s="27">
        <f t="shared" si="20"/>
        <v>0</v>
      </c>
      <c r="K68" s="27">
        <f t="shared" si="20"/>
        <v>0</v>
      </c>
      <c r="L68" s="27">
        <f t="shared" si="20"/>
        <v>0</v>
      </c>
      <c r="M68" s="27">
        <f t="shared" si="20"/>
        <v>0</v>
      </c>
      <c r="N68" s="106"/>
    </row>
    <row r="69" spans="1:32" ht="24.75" customHeight="1" x14ac:dyDescent="0.3">
      <c r="A69" s="105"/>
      <c r="B69" s="105"/>
      <c r="C69" s="2" t="s">
        <v>11</v>
      </c>
      <c r="D69" s="28">
        <f>D17</f>
        <v>0</v>
      </c>
      <c r="E69" s="30">
        <f t="shared" ref="E69:M69" si="21">E17</f>
        <v>0</v>
      </c>
      <c r="F69" s="28">
        <f t="shared" si="21"/>
        <v>0</v>
      </c>
      <c r="G69" s="28">
        <f t="shared" si="21"/>
        <v>0</v>
      </c>
      <c r="H69" s="28">
        <f t="shared" si="21"/>
        <v>0</v>
      </c>
      <c r="I69" s="28">
        <f t="shared" si="21"/>
        <v>0</v>
      </c>
      <c r="J69" s="28">
        <f t="shared" si="21"/>
        <v>0</v>
      </c>
      <c r="K69" s="28">
        <f t="shared" si="21"/>
        <v>0</v>
      </c>
      <c r="L69" s="28">
        <f t="shared" si="21"/>
        <v>0</v>
      </c>
      <c r="M69" s="28">
        <f t="shared" si="21"/>
        <v>0</v>
      </c>
      <c r="N69" s="106"/>
    </row>
    <row r="70" spans="1:32" ht="31.95" customHeight="1" x14ac:dyDescent="0.3">
      <c r="A70" s="105"/>
      <c r="B70" s="105"/>
      <c r="C70" s="2" t="s">
        <v>12</v>
      </c>
      <c r="D70" s="28">
        <f t="shared" ref="D70:M73" si="22">D18</f>
        <v>0</v>
      </c>
      <c r="E70" s="30">
        <f t="shared" si="22"/>
        <v>0</v>
      </c>
      <c r="F70" s="28">
        <f t="shared" si="22"/>
        <v>0</v>
      </c>
      <c r="G70" s="28">
        <f t="shared" si="22"/>
        <v>0</v>
      </c>
      <c r="H70" s="28">
        <f t="shared" si="22"/>
        <v>0</v>
      </c>
      <c r="I70" s="28">
        <f t="shared" si="22"/>
        <v>0</v>
      </c>
      <c r="J70" s="28">
        <f t="shared" si="22"/>
        <v>0</v>
      </c>
      <c r="K70" s="28">
        <f t="shared" si="22"/>
        <v>0</v>
      </c>
      <c r="L70" s="28">
        <f t="shared" si="22"/>
        <v>0</v>
      </c>
      <c r="M70" s="28">
        <f t="shared" si="22"/>
        <v>0</v>
      </c>
      <c r="N70" s="106"/>
    </row>
    <row r="71" spans="1:32" ht="46.5" customHeight="1" x14ac:dyDescent="0.3">
      <c r="A71" s="105"/>
      <c r="B71" s="105"/>
      <c r="C71" s="2" t="s">
        <v>25</v>
      </c>
      <c r="D71" s="28">
        <f t="shared" si="22"/>
        <v>0</v>
      </c>
      <c r="E71" s="30">
        <f t="shared" si="22"/>
        <v>0</v>
      </c>
      <c r="F71" s="28">
        <f t="shared" si="22"/>
        <v>0</v>
      </c>
      <c r="G71" s="28">
        <f t="shared" si="22"/>
        <v>0</v>
      </c>
      <c r="H71" s="28">
        <f t="shared" si="22"/>
        <v>0</v>
      </c>
      <c r="I71" s="28">
        <f t="shared" si="22"/>
        <v>0</v>
      </c>
      <c r="J71" s="28">
        <f t="shared" si="22"/>
        <v>0</v>
      </c>
      <c r="K71" s="28">
        <f t="shared" si="22"/>
        <v>0</v>
      </c>
      <c r="L71" s="28">
        <f t="shared" si="22"/>
        <v>0</v>
      </c>
      <c r="M71" s="28">
        <f t="shared" si="22"/>
        <v>0</v>
      </c>
      <c r="N71" s="106"/>
    </row>
    <row r="72" spans="1:32" ht="20.25" customHeight="1" x14ac:dyDescent="0.3">
      <c r="A72" s="105"/>
      <c r="B72" s="105"/>
      <c r="C72" s="2" t="s">
        <v>13</v>
      </c>
      <c r="D72" s="28">
        <f t="shared" si="22"/>
        <v>9144.4</v>
      </c>
      <c r="E72" s="30">
        <f t="shared" si="22"/>
        <v>100</v>
      </c>
      <c r="F72" s="28">
        <f t="shared" si="22"/>
        <v>690.9</v>
      </c>
      <c r="G72" s="28">
        <f t="shared" si="22"/>
        <v>7.5554437688640039</v>
      </c>
      <c r="H72" s="28">
        <f t="shared" si="22"/>
        <v>3470.5</v>
      </c>
      <c r="I72" s="28">
        <f t="shared" si="22"/>
        <v>37.952189318052582</v>
      </c>
      <c r="J72" s="28">
        <f t="shared" si="22"/>
        <v>0</v>
      </c>
      <c r="K72" s="28">
        <f t="shared" si="22"/>
        <v>0</v>
      </c>
      <c r="L72" s="28">
        <f t="shared" si="22"/>
        <v>0</v>
      </c>
      <c r="M72" s="28">
        <f t="shared" si="22"/>
        <v>0</v>
      </c>
      <c r="N72" s="106"/>
    </row>
    <row r="73" spans="1:32" ht="31.95" customHeight="1" x14ac:dyDescent="0.3">
      <c r="A73" s="105"/>
      <c r="B73" s="105"/>
      <c r="C73" s="6" t="s">
        <v>14</v>
      </c>
      <c r="D73" s="28">
        <f t="shared" si="22"/>
        <v>0</v>
      </c>
      <c r="E73" s="30">
        <f t="shared" si="22"/>
        <v>0</v>
      </c>
      <c r="F73" s="28">
        <f t="shared" si="22"/>
        <v>0</v>
      </c>
      <c r="G73" s="28">
        <f t="shared" si="22"/>
        <v>0</v>
      </c>
      <c r="H73" s="28">
        <f t="shared" si="22"/>
        <v>0</v>
      </c>
      <c r="I73" s="28">
        <f t="shared" si="22"/>
        <v>0</v>
      </c>
      <c r="J73" s="28">
        <f t="shared" si="22"/>
        <v>0</v>
      </c>
      <c r="K73" s="28">
        <f t="shared" si="22"/>
        <v>0</v>
      </c>
      <c r="L73" s="28">
        <f t="shared" si="22"/>
        <v>0</v>
      </c>
      <c r="M73" s="28">
        <f t="shared" si="22"/>
        <v>0</v>
      </c>
      <c r="N73" s="106"/>
    </row>
    <row r="74" spans="1:32" s="75" customFormat="1" ht="49.8" customHeight="1" x14ac:dyDescent="0.3">
      <c r="A74" s="103" t="s">
        <v>22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</row>
    <row r="75" spans="1:32" s="58" customFormat="1" ht="19.649999999999999" customHeight="1" x14ac:dyDescent="0.3">
      <c r="A75" s="59"/>
      <c r="B75" s="60"/>
      <c r="C75" s="60"/>
      <c r="D75" s="61"/>
      <c r="E75" s="62"/>
      <c r="F75" s="60"/>
      <c r="G75" s="63"/>
      <c r="H75" s="60"/>
      <c r="I75" s="60"/>
      <c r="J75" s="60"/>
      <c r="K75" s="60"/>
      <c r="L75" s="60"/>
      <c r="M75" s="60"/>
      <c r="N75" s="60"/>
    </row>
    <row r="76" spans="1:32" s="66" customFormat="1" ht="35.4" customHeight="1" x14ac:dyDescent="0.3">
      <c r="A76" s="109" t="s">
        <v>49</v>
      </c>
      <c r="B76" s="109"/>
      <c r="C76" s="64" t="s">
        <v>54</v>
      </c>
      <c r="D76" s="65" t="s">
        <v>50</v>
      </c>
      <c r="E76" s="65"/>
      <c r="F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s="66" customFormat="1" x14ac:dyDescent="0.3">
      <c r="A77" s="7"/>
      <c r="B77" s="7"/>
      <c r="C77" s="7"/>
      <c r="D77" s="7"/>
      <c r="E77" s="7"/>
      <c r="F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s="66" customFormat="1" x14ac:dyDescent="0.3">
      <c r="A78" s="67"/>
      <c r="B78" s="67"/>
      <c r="C78" s="7"/>
      <c r="D78" s="7"/>
      <c r="E78" s="7"/>
      <c r="F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s="66" customFormat="1" ht="33" customHeight="1" x14ac:dyDescent="0.3">
      <c r="A79" s="109" t="s">
        <v>23</v>
      </c>
      <c r="B79" s="109"/>
      <c r="C79" s="64" t="s">
        <v>55</v>
      </c>
      <c r="D79" s="68"/>
      <c r="E79" s="7"/>
      <c r="F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s="7" customFormat="1" ht="17.399999999999999" customHeight="1" x14ac:dyDescent="0.3">
      <c r="A80" s="67"/>
      <c r="B80" s="67"/>
      <c r="C80" s="67"/>
      <c r="D80" s="7" t="s">
        <v>57</v>
      </c>
      <c r="G80" s="66"/>
    </row>
    <row r="81" spans="1:32" s="7" customFormat="1" x14ac:dyDescent="0.3">
      <c r="G81" s="66"/>
    </row>
    <row r="82" spans="1:32" s="7" customFormat="1" x14ac:dyDescent="0.3">
      <c r="G82" s="66"/>
    </row>
    <row r="83" spans="1:32" s="66" customFormat="1" ht="34.200000000000003" customHeight="1" x14ac:dyDescent="0.3">
      <c r="A83" s="107" t="s">
        <v>51</v>
      </c>
      <c r="B83" s="108"/>
      <c r="C83" s="69" t="s">
        <v>56</v>
      </c>
      <c r="D83" s="65" t="s">
        <v>52</v>
      </c>
      <c r="E83" s="65"/>
      <c r="F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s="66" customFormat="1" ht="13.8" customHeight="1" x14ac:dyDescent="0.3">
      <c r="A84" s="7"/>
      <c r="B84" s="7"/>
      <c r="C84" s="7"/>
      <c r="D84" s="7"/>
      <c r="E84" s="7"/>
      <c r="F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s="66" customFormat="1" x14ac:dyDescent="0.3">
      <c r="A85" s="70" t="s">
        <v>53</v>
      </c>
      <c r="B85" s="70"/>
      <c r="C85" s="7"/>
      <c r="D85" s="7"/>
      <c r="E85" s="7"/>
      <c r="F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7" spans="1:32" x14ac:dyDescent="0.3">
      <c r="A87" s="11"/>
    </row>
    <row r="88" spans="1:32" x14ac:dyDescent="0.3">
      <c r="A88" s="71"/>
    </row>
    <row r="89" spans="1:32" x14ac:dyDescent="0.3">
      <c r="A89" s="71"/>
    </row>
    <row r="90" spans="1:32" x14ac:dyDescent="0.3">
      <c r="A90" s="71"/>
    </row>
    <row r="91" spans="1:32" ht="14.25" customHeight="1" x14ac:dyDescent="0.3">
      <c r="A91" s="71"/>
    </row>
    <row r="92" spans="1:32" x14ac:dyDescent="0.3">
      <c r="A92" s="72"/>
    </row>
    <row r="93" spans="1:32" x14ac:dyDescent="0.3">
      <c r="A93" s="71"/>
    </row>
    <row r="94" spans="1:32" x14ac:dyDescent="0.3">
      <c r="A94" s="71"/>
    </row>
    <row r="95" spans="1:32" x14ac:dyDescent="0.3">
      <c r="A95" s="71"/>
    </row>
    <row r="96" spans="1:32" x14ac:dyDescent="0.3">
      <c r="A96" s="71"/>
    </row>
    <row r="97" spans="1:99" ht="12.75" customHeight="1" x14ac:dyDescent="0.3">
      <c r="A97" s="71"/>
    </row>
    <row r="98" spans="1:99" x14ac:dyDescent="0.3">
      <c r="A98" s="72"/>
    </row>
    <row r="99" spans="1:99" x14ac:dyDescent="0.3">
      <c r="A99" s="71"/>
    </row>
    <row r="100" spans="1:99" s="8" customFormat="1" x14ac:dyDescent="0.3">
      <c r="A100" s="71"/>
      <c r="C100" s="9"/>
      <c r="D100" s="52"/>
      <c r="E100" s="53"/>
      <c r="G100" s="54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1:99" s="8" customFormat="1" x14ac:dyDescent="0.3">
      <c r="A101" s="71"/>
      <c r="C101" s="9"/>
      <c r="D101" s="52"/>
      <c r="E101" s="53"/>
      <c r="G101" s="54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1:99" s="8" customFormat="1" x14ac:dyDescent="0.3">
      <c r="A102" s="71"/>
      <c r="C102" s="9"/>
      <c r="D102" s="52"/>
      <c r="E102" s="53"/>
      <c r="G102" s="54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1:99" s="8" customFormat="1" x14ac:dyDescent="0.3">
      <c r="A103" s="71"/>
      <c r="C103" s="9"/>
      <c r="D103" s="52"/>
      <c r="E103" s="53"/>
      <c r="G103" s="54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9" spans="1:99" s="8" customFormat="1" ht="49.5" customHeight="1" x14ac:dyDescent="0.3">
      <c r="C109" s="9"/>
      <c r="D109" s="52"/>
      <c r="E109" s="53"/>
      <c r="G109" s="54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</sheetData>
  <mergeCells count="46">
    <mergeCell ref="A4:N4"/>
    <mergeCell ref="A5:N5"/>
    <mergeCell ref="A8:N8"/>
    <mergeCell ref="A35:A40"/>
    <mergeCell ref="B35:B40"/>
    <mergeCell ref="N35:N40"/>
    <mergeCell ref="A34:N34"/>
    <mergeCell ref="A22:B27"/>
    <mergeCell ref="A28:B33"/>
    <mergeCell ref="A1:N1"/>
    <mergeCell ref="N16:N21"/>
    <mergeCell ref="N12:N14"/>
    <mergeCell ref="D13:D14"/>
    <mergeCell ref="E13:E14"/>
    <mergeCell ref="H13:I13"/>
    <mergeCell ref="D12:E12"/>
    <mergeCell ref="F12:M12"/>
    <mergeCell ref="L13:M13"/>
    <mergeCell ref="A2:N2"/>
    <mergeCell ref="A16:B21"/>
    <mergeCell ref="F13:G13"/>
    <mergeCell ref="J13:K13"/>
    <mergeCell ref="A12:A14"/>
    <mergeCell ref="B12:B14"/>
    <mergeCell ref="C12:C14"/>
    <mergeCell ref="A54:A59"/>
    <mergeCell ref="B54:B59"/>
    <mergeCell ref="N54:N59"/>
    <mergeCell ref="A53:N53"/>
    <mergeCell ref="A41:A46"/>
    <mergeCell ref="B41:B46"/>
    <mergeCell ref="N41:N46"/>
    <mergeCell ref="A47:A52"/>
    <mergeCell ref="B47:B52"/>
    <mergeCell ref="N47:N52"/>
    <mergeCell ref="A60:A65"/>
    <mergeCell ref="B60:B65"/>
    <mergeCell ref="N60:N65"/>
    <mergeCell ref="A66:N66"/>
    <mergeCell ref="A67:N67"/>
    <mergeCell ref="A74:N74"/>
    <mergeCell ref="A68:B73"/>
    <mergeCell ref="N68:N73"/>
    <mergeCell ref="A83:B83"/>
    <mergeCell ref="A76:B76"/>
    <mergeCell ref="A79:B79"/>
  </mergeCells>
  <printOptions horizontalCentered="1" verticalCentered="1"/>
  <pageMargins left="0.59055118110236227" right="0.59055118110236227" top="0" bottom="0.39370078740157483" header="0" footer="0"/>
  <pageSetup paperSize="9" scale="64" fitToHeight="0" orientation="landscape" r:id="rId1"/>
  <headerFooter>
    <oddFooter>&amp;C&amp;"Times New Roman,обычный"&amp;8Страница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AF22"/>
  <sheetViews>
    <sheetView topLeftCell="A13" zoomScale="71" zoomScaleNormal="71" zoomScaleSheetLayoutView="71" workbookViewId="0">
      <selection activeCell="L15" sqref="L15"/>
    </sheetView>
  </sheetViews>
  <sheetFormatPr defaultColWidth="9.109375" defaultRowHeight="18" x14ac:dyDescent="0.35"/>
  <cols>
    <col min="1" max="1" width="6.6640625" style="76" customWidth="1"/>
    <col min="2" max="2" width="32.5546875" style="77" customWidth="1"/>
    <col min="3" max="3" width="18.88671875" style="77" customWidth="1"/>
    <col min="4" max="4" width="16.6640625" style="77" customWidth="1"/>
    <col min="5" max="5" width="9.33203125" style="77" customWidth="1"/>
    <col min="6" max="6" width="8.77734375" style="77" customWidth="1"/>
    <col min="7" max="7" width="8" style="77" customWidth="1"/>
    <col min="8" max="8" width="8.77734375" style="77" customWidth="1"/>
    <col min="9" max="9" width="8.109375" style="77" customWidth="1"/>
    <col min="10" max="10" width="8" style="77" customWidth="1"/>
    <col min="11" max="11" width="8.5546875" style="77" customWidth="1"/>
    <col min="12" max="12" width="8.44140625" style="77" customWidth="1"/>
    <col min="13" max="13" width="8" style="77" customWidth="1"/>
    <col min="14" max="14" width="8.21875" style="77" customWidth="1"/>
    <col min="15" max="15" width="7.77734375" style="77" customWidth="1"/>
    <col min="16" max="16" width="8.33203125" style="77" customWidth="1"/>
    <col min="17" max="17" width="29.109375" style="77" customWidth="1"/>
    <col min="18" max="16384" width="9.109375" style="77"/>
  </cols>
  <sheetData>
    <row r="3" spans="1:32" ht="22.2" customHeight="1" x14ac:dyDescent="0.35">
      <c r="A3" s="127" t="s">
        <v>31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</row>
    <row r="4" spans="1:32" ht="25.2" customHeight="1" x14ac:dyDescent="0.35">
      <c r="A4" s="127" t="s">
        <v>32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</row>
    <row r="5" spans="1:32" ht="15.9" customHeight="1" x14ac:dyDescent="0.35">
      <c r="A5" s="78"/>
      <c r="B5" s="78"/>
      <c r="C5" s="78"/>
      <c r="D5" s="78"/>
      <c r="E5" s="74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32" ht="26.4" customHeight="1" x14ac:dyDescent="0.35">
      <c r="A6" s="128" t="s">
        <v>70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</row>
    <row r="7" spans="1:32" ht="19.8" customHeight="1" x14ac:dyDescent="0.35">
      <c r="A7" s="129" t="s">
        <v>26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</row>
    <row r="8" spans="1:32" x14ac:dyDescent="0.35">
      <c r="E8" s="74"/>
    </row>
    <row r="9" spans="1:32" s="87" customFormat="1" ht="22.2" customHeight="1" x14ac:dyDescent="0.3">
      <c r="A9" s="133" t="s">
        <v>1</v>
      </c>
      <c r="B9" s="132" t="s">
        <v>29</v>
      </c>
      <c r="C9" s="132" t="s">
        <v>68</v>
      </c>
      <c r="D9" s="132" t="s">
        <v>69</v>
      </c>
      <c r="E9" s="132" t="s">
        <v>67</v>
      </c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 t="s">
        <v>30</v>
      </c>
    </row>
    <row r="10" spans="1:32" s="87" customFormat="1" ht="51.6" customHeight="1" x14ac:dyDescent="0.3">
      <c r="A10" s="133"/>
      <c r="B10" s="132"/>
      <c r="C10" s="132"/>
      <c r="D10" s="132"/>
      <c r="E10" s="132" t="s">
        <v>59</v>
      </c>
      <c r="F10" s="136"/>
      <c r="G10" s="136"/>
      <c r="H10" s="132" t="s">
        <v>60</v>
      </c>
      <c r="I10" s="136"/>
      <c r="J10" s="136"/>
      <c r="K10" s="132" t="s">
        <v>61</v>
      </c>
      <c r="L10" s="136"/>
      <c r="M10" s="136"/>
      <c r="N10" s="132" t="s">
        <v>62</v>
      </c>
      <c r="O10" s="136"/>
      <c r="P10" s="136"/>
      <c r="Q10" s="135"/>
    </row>
    <row r="11" spans="1:32" s="87" customFormat="1" ht="71.400000000000006" customHeight="1" x14ac:dyDescent="0.3">
      <c r="A11" s="133"/>
      <c r="B11" s="132"/>
      <c r="C11" s="132"/>
      <c r="D11" s="132"/>
      <c r="E11" s="88" t="s">
        <v>7</v>
      </c>
      <c r="F11" s="88" t="s">
        <v>8</v>
      </c>
      <c r="G11" s="88" t="s">
        <v>6</v>
      </c>
      <c r="H11" s="88" t="s">
        <v>7</v>
      </c>
      <c r="I11" s="88" t="s">
        <v>8</v>
      </c>
      <c r="J11" s="88" t="s">
        <v>6</v>
      </c>
      <c r="K11" s="88" t="s">
        <v>7</v>
      </c>
      <c r="L11" s="88" t="s">
        <v>8</v>
      </c>
      <c r="M11" s="88" t="s">
        <v>6</v>
      </c>
      <c r="N11" s="88" t="s">
        <v>7</v>
      </c>
      <c r="O11" s="88" t="s">
        <v>8</v>
      </c>
      <c r="P11" s="88" t="s">
        <v>6</v>
      </c>
      <c r="Q11" s="135"/>
    </row>
    <row r="12" spans="1:32" s="87" customFormat="1" ht="106.8" customHeight="1" x14ac:dyDescent="0.3">
      <c r="A12" s="89">
        <v>1</v>
      </c>
      <c r="B12" s="90" t="s">
        <v>63</v>
      </c>
      <c r="C12" s="98">
        <v>100</v>
      </c>
      <c r="D12" s="91" t="s">
        <v>65</v>
      </c>
      <c r="E12" s="91">
        <f>6852/30257*100</f>
        <v>22.64599927289553</v>
      </c>
      <c r="F12" s="91">
        <f>9579.3/30257*100</f>
        <v>31.659781207654426</v>
      </c>
      <c r="G12" s="91">
        <f>F12/C12*100</f>
        <v>31.659781207654426</v>
      </c>
      <c r="H12" s="91">
        <f>15150/30257*100</f>
        <v>50.071057937006316</v>
      </c>
      <c r="I12" s="91">
        <f>18499.4/30257*100</f>
        <v>61.140893016492058</v>
      </c>
      <c r="J12" s="91">
        <f>I12/C12*100</f>
        <v>61.140893016492058</v>
      </c>
      <c r="K12" s="91"/>
      <c r="L12" s="91"/>
      <c r="M12" s="91"/>
      <c r="N12" s="91"/>
      <c r="O12" s="91"/>
      <c r="P12" s="91"/>
      <c r="Q12" s="92"/>
    </row>
    <row r="13" spans="1:32" s="87" customFormat="1" ht="136.19999999999999" customHeight="1" x14ac:dyDescent="0.3">
      <c r="A13" s="89">
        <v>2</v>
      </c>
      <c r="B13" s="90" t="s">
        <v>64</v>
      </c>
      <c r="C13" s="98">
        <v>93</v>
      </c>
      <c r="D13" s="91" t="s">
        <v>66</v>
      </c>
      <c r="E13" s="91">
        <f>(189710.2/4)/189710.2*100</f>
        <v>25</v>
      </c>
      <c r="F13" s="91">
        <f>35314/189710.2*100</f>
        <v>18.614708117960973</v>
      </c>
      <c r="G13" s="91">
        <f>F13/C13*100</f>
        <v>20.015815180603198</v>
      </c>
      <c r="H13" s="91">
        <f>(191941.5/4)/191941.5*100</f>
        <v>25</v>
      </c>
      <c r="I13" s="91">
        <f>82076.7/191941.5*100</f>
        <v>42.761310086667031</v>
      </c>
      <c r="J13" s="91">
        <f>I13/C13*100</f>
        <v>45.979903318996804</v>
      </c>
      <c r="K13" s="91"/>
      <c r="L13" s="91"/>
      <c r="M13" s="91"/>
      <c r="N13" s="91"/>
      <c r="O13" s="91"/>
      <c r="P13" s="91"/>
      <c r="Q13" s="92"/>
    </row>
    <row r="14" spans="1:32" s="81" customFormat="1" x14ac:dyDescent="0.3">
      <c r="A14" s="79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</row>
    <row r="15" spans="1:32" s="95" customFormat="1" ht="60.6" customHeight="1" x14ac:dyDescent="0.35">
      <c r="A15" s="137" t="s">
        <v>49</v>
      </c>
      <c r="B15" s="137"/>
      <c r="C15" s="93" t="s">
        <v>54</v>
      </c>
      <c r="D15" s="94" t="s">
        <v>50</v>
      </c>
      <c r="E15" s="94"/>
      <c r="F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</row>
    <row r="16" spans="1:32" s="81" customFormat="1" ht="21" customHeight="1" x14ac:dyDescent="0.3">
      <c r="A16" s="82"/>
      <c r="B16" s="83"/>
      <c r="C16" s="84"/>
      <c r="D16" s="85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</row>
    <row r="17" spans="1:32" s="81" customFormat="1" x14ac:dyDescent="0.3">
      <c r="A17" s="86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80"/>
    </row>
    <row r="18" spans="1:32" s="81" customFormat="1" x14ac:dyDescent="0.3">
      <c r="A18" s="86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</row>
    <row r="19" spans="1:32" s="95" customFormat="1" ht="57.6" customHeight="1" x14ac:dyDescent="0.35">
      <c r="A19" s="130" t="s">
        <v>51</v>
      </c>
      <c r="B19" s="131"/>
      <c r="C19" s="96" t="s">
        <v>56</v>
      </c>
      <c r="D19" s="94" t="s">
        <v>52</v>
      </c>
      <c r="E19" s="94"/>
      <c r="F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</row>
    <row r="20" spans="1:32" s="95" customFormat="1" ht="21.6" customHeight="1" x14ac:dyDescent="0.35">
      <c r="A20" s="77"/>
      <c r="B20" s="77"/>
      <c r="C20" s="77"/>
      <c r="D20" s="77"/>
      <c r="E20" s="77"/>
      <c r="F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</row>
    <row r="21" spans="1:32" s="95" customFormat="1" x14ac:dyDescent="0.35">
      <c r="A21" s="97" t="s">
        <v>53</v>
      </c>
      <c r="B21" s="97"/>
      <c r="C21" s="77"/>
      <c r="D21" s="77"/>
      <c r="E21" s="77"/>
      <c r="F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</row>
    <row r="22" spans="1:32" s="26" customFormat="1" x14ac:dyDescent="0.3">
      <c r="A22" s="10"/>
      <c r="B22" s="10"/>
      <c r="C22" s="4"/>
      <c r="D22" s="24"/>
      <c r="E22" s="16"/>
      <c r="F22" s="10"/>
      <c r="G22" s="12"/>
      <c r="H22" s="10"/>
      <c r="I22" s="10"/>
      <c r="J22" s="10"/>
      <c r="K22" s="10"/>
      <c r="L22" s="10"/>
      <c r="M22" s="10"/>
    </row>
  </sheetData>
  <mergeCells count="17">
    <mergeCell ref="A15:B15"/>
    <mergeCell ref="A3:Q3"/>
    <mergeCell ref="A4:Q4"/>
    <mergeCell ref="A6:Q6"/>
    <mergeCell ref="A7:Q7"/>
    <mergeCell ref="A19:B19"/>
    <mergeCell ref="E9:P9"/>
    <mergeCell ref="A9:A11"/>
    <mergeCell ref="B9:B11"/>
    <mergeCell ref="C9:C11"/>
    <mergeCell ref="D9:D11"/>
    <mergeCell ref="B17:Q17"/>
    <mergeCell ref="Q9:Q11"/>
    <mergeCell ref="E10:G10"/>
    <mergeCell ref="H10:J10"/>
    <mergeCell ref="K10:M10"/>
    <mergeCell ref="N10:P10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Финансирование </vt:lpstr>
      <vt:lpstr>Показатели</vt:lpstr>
      <vt:lpstr>'Финансирование '!Заголовки_для_печати</vt:lpstr>
      <vt:lpstr>'Финансирование '!Область_печати</vt:lpstr>
    </vt:vector>
  </TitlesOfParts>
  <Company>Администрация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Мальцева</dc:creator>
  <cp:lastModifiedBy>Ольга</cp:lastModifiedBy>
  <cp:lastPrinted>2022-04-07T06:36:05Z</cp:lastPrinted>
  <dcterms:created xsi:type="dcterms:W3CDTF">2021-10-15T07:29:28Z</dcterms:created>
  <dcterms:modified xsi:type="dcterms:W3CDTF">2022-08-04T06:09:55Z</dcterms:modified>
</cp:coreProperties>
</file>